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6315" yWindow="315" windowWidth="18975" windowHeight="11565" activeTab="1"/>
  </bookViews>
  <sheets>
    <sheet name="выезд 2023" sheetId="8" r:id="rId1"/>
    <sheet name="доставка 2023" sheetId="7" r:id="rId2"/>
  </sheets>
  <definedNames>
    <definedName name="_xlnm.Print_Area" localSheetId="0">'выезд 2023'!$A$1:$DD$74</definedName>
  </definedNames>
  <calcPr calcId="144525" iterateDelta="1E-4"/>
</workbook>
</file>

<file path=xl/calcChain.xml><?xml version="1.0" encoding="utf-8"?>
<calcChain xmlns="http://schemas.openxmlformats.org/spreadsheetml/2006/main">
  <c r="H55" i="7"/>
  <c r="E33" i="8" l="1"/>
  <c r="E45" l="1"/>
  <c r="CV30" l="1"/>
  <c r="CQ30" l="1"/>
  <c r="DA30"/>
  <c r="D25" i="7" l="1"/>
  <c r="D21"/>
  <c r="D12"/>
  <c r="D6"/>
  <c r="D2"/>
  <c r="J71" l="1"/>
  <c r="J31"/>
  <c r="J32"/>
  <c r="J36"/>
  <c r="J40"/>
  <c r="J44"/>
  <c r="J48"/>
  <c r="J52"/>
  <c r="J56"/>
  <c r="J60"/>
  <c r="J64"/>
  <c r="J68"/>
  <c r="J33"/>
  <c r="J37"/>
  <c r="J41"/>
  <c r="J45"/>
  <c r="J49"/>
  <c r="J53"/>
  <c r="J57"/>
  <c r="J61"/>
  <c r="J65"/>
  <c r="J69"/>
  <c r="J34"/>
  <c r="J38"/>
  <c r="J42"/>
  <c r="J46"/>
  <c r="J50"/>
  <c r="J54"/>
  <c r="J58"/>
  <c r="J62"/>
  <c r="J66"/>
  <c r="J70"/>
  <c r="J35"/>
  <c r="J39"/>
  <c r="J43"/>
  <c r="J47"/>
  <c r="J51"/>
  <c r="J55"/>
  <c r="J59"/>
  <c r="J63"/>
  <c r="J67"/>
  <c r="R51" i="8"/>
  <c r="S51"/>
  <c r="T51"/>
  <c r="U51"/>
  <c r="D2" l="1"/>
  <c r="D6"/>
  <c r="D12"/>
  <c r="D20"/>
  <c r="D24"/>
  <c r="I35" l="1"/>
  <c r="I57"/>
  <c r="Z72"/>
  <c r="Z71"/>
  <c r="Z69"/>
  <c r="Z67"/>
  <c r="Z65"/>
  <c r="Z63"/>
  <c r="Z61"/>
  <c r="Z59"/>
  <c r="Z57"/>
  <c r="Z55"/>
  <c r="Z53"/>
  <c r="Z51"/>
  <c r="Z49"/>
  <c r="Z47"/>
  <c r="Z45"/>
  <c r="Z43"/>
  <c r="Z41"/>
  <c r="Z39"/>
  <c r="Z37"/>
  <c r="Z35"/>
  <c r="Z33"/>
  <c r="Z70"/>
  <c r="Z68"/>
  <c r="Z66"/>
  <c r="Z64"/>
  <c r="Z62"/>
  <c r="Z60"/>
  <c r="Z58"/>
  <c r="Z56"/>
  <c r="Z54"/>
  <c r="Z52"/>
  <c r="Z50"/>
  <c r="Z48"/>
  <c r="Z46"/>
  <c r="Z44"/>
  <c r="Z42"/>
  <c r="Z40"/>
  <c r="Z38"/>
  <c r="Z36"/>
  <c r="Z34"/>
  <c r="Z32"/>
  <c r="CY59"/>
  <c r="CY63"/>
  <c r="CY70"/>
  <c r="CY66"/>
  <c r="CY61"/>
  <c r="CY56"/>
  <c r="CY52"/>
  <c r="CY48"/>
  <c r="CY44"/>
  <c r="CY40"/>
  <c r="CY36"/>
  <c r="CY32"/>
  <c r="CY65"/>
  <c r="CY55"/>
  <c r="CY47"/>
  <c r="CY43"/>
  <c r="CY35"/>
  <c r="CY68"/>
  <c r="CY58"/>
  <c r="CY50"/>
  <c r="CY42"/>
  <c r="CY34"/>
  <c r="CY71"/>
  <c r="CY67"/>
  <c r="CY62"/>
  <c r="CY57"/>
  <c r="CY53"/>
  <c r="CY49"/>
  <c r="CY45"/>
  <c r="CY41"/>
  <c r="CY37"/>
  <c r="CY33"/>
  <c r="CY69"/>
  <c r="CY60"/>
  <c r="CY51"/>
  <c r="CY39"/>
  <c r="CY72"/>
  <c r="CY64"/>
  <c r="CY54"/>
  <c r="CY46"/>
  <c r="CY38"/>
  <c r="CX35"/>
  <c r="CX39"/>
  <c r="CX43"/>
  <c r="CX47"/>
  <c r="CX51"/>
  <c r="CX55"/>
  <c r="CX59"/>
  <c r="CX63"/>
  <c r="CX67"/>
  <c r="CX71"/>
  <c r="CX34"/>
  <c r="CX42"/>
  <c r="CX46"/>
  <c r="CX54"/>
  <c r="CX62"/>
  <c r="CX70"/>
  <c r="CX36"/>
  <c r="CX40"/>
  <c r="CX44"/>
  <c r="CX48"/>
  <c r="CX52"/>
  <c r="CX56"/>
  <c r="CX60"/>
  <c r="CX64"/>
  <c r="CX68"/>
  <c r="CX72"/>
  <c r="CX61"/>
  <c r="CX69"/>
  <c r="CX38"/>
  <c r="CX50"/>
  <c r="CX58"/>
  <c r="CX66"/>
  <c r="CX33"/>
  <c r="CX37"/>
  <c r="CX41"/>
  <c r="CX45"/>
  <c r="CX49"/>
  <c r="CX53"/>
  <c r="CX57"/>
  <c r="CX65"/>
  <c r="CX32"/>
  <c r="DD33"/>
  <c r="DD34"/>
  <c r="CS34"/>
  <c r="CS38"/>
  <c r="CS42"/>
  <c r="CS46"/>
  <c r="CS50"/>
  <c r="CS54"/>
  <c r="CS58"/>
  <c r="CS62"/>
  <c r="CS66"/>
  <c r="CS70"/>
  <c r="CS40"/>
  <c r="CS44"/>
  <c r="CS48"/>
  <c r="CS52"/>
  <c r="CS56"/>
  <c r="CS64"/>
  <c r="CS35"/>
  <c r="CS47"/>
  <c r="CS51"/>
  <c r="CS59"/>
  <c r="CS67"/>
  <c r="CS71"/>
  <c r="CS33"/>
  <c r="CS37"/>
  <c r="CS41"/>
  <c r="CS45"/>
  <c r="CS49"/>
  <c r="CS53"/>
  <c r="CS57"/>
  <c r="CS61"/>
  <c r="CS65"/>
  <c r="CS69"/>
  <c r="CS32"/>
  <c r="CS36"/>
  <c r="CS60"/>
  <c r="CS68"/>
  <c r="CS72"/>
  <c r="CS39"/>
  <c r="CS43"/>
  <c r="CS55"/>
  <c r="CS63"/>
  <c r="CT35"/>
  <c r="CT39"/>
  <c r="CT43"/>
  <c r="CT47"/>
  <c r="CT51"/>
  <c r="CT55"/>
  <c r="CT59"/>
  <c r="CT63"/>
  <c r="CT67"/>
  <c r="CT71"/>
  <c r="CT33"/>
  <c r="CT37"/>
  <c r="CT41"/>
  <c r="CT45"/>
  <c r="CT49"/>
  <c r="CT53"/>
  <c r="CT57"/>
  <c r="CT61"/>
  <c r="CT65"/>
  <c r="CT32"/>
  <c r="CT36"/>
  <c r="CT40"/>
  <c r="CT44"/>
  <c r="CT48"/>
  <c r="CT52"/>
  <c r="CT56"/>
  <c r="CT60"/>
  <c r="CT64"/>
  <c r="CT68"/>
  <c r="CT72"/>
  <c r="CT34"/>
  <c r="CT38"/>
  <c r="CT42"/>
  <c r="CT46"/>
  <c r="CT50"/>
  <c r="CT54"/>
  <c r="CT58"/>
  <c r="CT62"/>
  <c r="CT66"/>
  <c r="CT70"/>
  <c r="CT69"/>
  <c r="AE57"/>
  <c r="I37"/>
  <c r="I41"/>
  <c r="I45"/>
  <c r="I49"/>
  <c r="I53"/>
  <c r="I61"/>
  <c r="I65"/>
  <c r="I69"/>
  <c r="I39"/>
  <c r="I47"/>
  <c r="I51"/>
  <c r="I59"/>
  <c r="I67"/>
  <c r="I34"/>
  <c r="I40"/>
  <c r="I52"/>
  <c r="I60"/>
  <c r="I68"/>
  <c r="I32"/>
  <c r="I38"/>
  <c r="I42"/>
  <c r="I46"/>
  <c r="I50"/>
  <c r="I54"/>
  <c r="I58"/>
  <c r="I62"/>
  <c r="I66"/>
  <c r="I70"/>
  <c r="I33"/>
  <c r="I43"/>
  <c r="I55"/>
  <c r="I63"/>
  <c r="I71"/>
  <c r="I36"/>
  <c r="I44"/>
  <c r="I48"/>
  <c r="I56"/>
  <c r="I64"/>
  <c r="I72"/>
  <c r="DC63"/>
  <c r="DC67"/>
  <c r="DC71"/>
  <c r="DC49"/>
  <c r="DC53"/>
  <c r="DC57"/>
  <c r="DC34"/>
  <c r="DC38"/>
  <c r="DC42"/>
  <c r="DC46"/>
  <c r="CM62"/>
  <c r="CM66"/>
  <c r="CM70"/>
  <c r="CM49"/>
  <c r="CM53"/>
  <c r="CM57"/>
  <c r="CM35"/>
  <c r="CM39"/>
  <c r="CM43"/>
  <c r="CM47"/>
  <c r="CG35"/>
  <c r="CG39"/>
  <c r="CG43"/>
  <c r="CG47"/>
  <c r="CG51"/>
  <c r="CG55"/>
  <c r="CG59"/>
  <c r="CG63"/>
  <c r="CG67"/>
  <c r="CG71"/>
  <c r="BX61"/>
  <c r="BX65"/>
  <c r="BX69"/>
  <c r="DC60"/>
  <c r="DC64"/>
  <c r="DC68"/>
  <c r="DC72"/>
  <c r="DC50"/>
  <c r="DC54"/>
  <c r="DC58"/>
  <c r="DC35"/>
  <c r="DC39"/>
  <c r="DC43"/>
  <c r="DC32"/>
  <c r="CM59"/>
  <c r="CM63"/>
  <c r="CM67"/>
  <c r="CM71"/>
  <c r="CM50"/>
  <c r="CM54"/>
  <c r="CM58"/>
  <c r="CM36"/>
  <c r="CM40"/>
  <c r="CM44"/>
  <c r="CM32"/>
  <c r="CG36"/>
  <c r="CG40"/>
  <c r="CG44"/>
  <c r="CG48"/>
  <c r="CG52"/>
  <c r="CG56"/>
  <c r="CG60"/>
  <c r="CG64"/>
  <c r="CG68"/>
  <c r="CG72"/>
  <c r="BX58"/>
  <c r="BX62"/>
  <c r="BX66"/>
  <c r="DC66"/>
  <c r="DC48"/>
  <c r="DC56"/>
  <c r="DC37"/>
  <c r="DC45"/>
  <c r="CM61"/>
  <c r="CM69"/>
  <c r="CM52"/>
  <c r="CM34"/>
  <c r="CM42"/>
  <c r="CG34"/>
  <c r="CG42"/>
  <c r="CG50"/>
  <c r="CG58"/>
  <c r="CG66"/>
  <c r="BX64"/>
  <c r="BX71"/>
  <c r="BX48"/>
  <c r="BX52"/>
  <c r="BX56"/>
  <c r="BX35"/>
  <c r="BX39"/>
  <c r="BX43"/>
  <c r="BR33"/>
  <c r="BR37"/>
  <c r="BR41"/>
  <c r="BR45"/>
  <c r="BR49"/>
  <c r="BR53"/>
  <c r="BR57"/>
  <c r="BR61"/>
  <c r="BR65"/>
  <c r="BR69"/>
  <c r="BR32"/>
  <c r="BL36"/>
  <c r="BL40"/>
  <c r="BL44"/>
  <c r="BL48"/>
  <c r="BL52"/>
  <c r="BL56"/>
  <c r="BL60"/>
  <c r="BL64"/>
  <c r="BL68"/>
  <c r="BL72"/>
  <c r="DC61"/>
  <c r="DC69"/>
  <c r="DC51"/>
  <c r="DC59"/>
  <c r="DC40"/>
  <c r="CM64"/>
  <c r="CM72"/>
  <c r="CM55"/>
  <c r="CM37"/>
  <c r="CM45"/>
  <c r="CG37"/>
  <c r="CG45"/>
  <c r="CG53"/>
  <c r="CG61"/>
  <c r="CG69"/>
  <c r="BX59"/>
  <c r="BX67"/>
  <c r="BX72"/>
  <c r="BX49"/>
  <c r="BX53"/>
  <c r="BX57"/>
  <c r="BX36"/>
  <c r="BX40"/>
  <c r="BX44"/>
  <c r="BR34"/>
  <c r="BR38"/>
  <c r="BR42"/>
  <c r="BR46"/>
  <c r="BR50"/>
  <c r="BR54"/>
  <c r="BR58"/>
  <c r="BR62"/>
  <c r="BR66"/>
  <c r="BR70"/>
  <c r="BL33"/>
  <c r="BL37"/>
  <c r="BL41"/>
  <c r="BL45"/>
  <c r="BL49"/>
  <c r="BL53"/>
  <c r="BL57"/>
  <c r="BL61"/>
  <c r="BL65"/>
  <c r="BL69"/>
  <c r="BL32"/>
  <c r="DC70"/>
  <c r="DC33"/>
  <c r="CM65"/>
  <c r="CM56"/>
  <c r="CM46"/>
  <c r="CG46"/>
  <c r="CG62"/>
  <c r="BX60"/>
  <c r="BX46"/>
  <c r="BX54"/>
  <c r="BX37"/>
  <c r="BX45"/>
  <c r="BR39"/>
  <c r="BR47"/>
  <c r="BR55"/>
  <c r="BR63"/>
  <c r="BR71"/>
  <c r="BL38"/>
  <c r="BL46"/>
  <c r="BL54"/>
  <c r="BL62"/>
  <c r="BL70"/>
  <c r="BA65"/>
  <c r="BA69"/>
  <c r="BA58"/>
  <c r="BA62"/>
  <c r="BA53"/>
  <c r="BA57"/>
  <c r="BA46"/>
  <c r="BA33"/>
  <c r="BA37"/>
  <c r="BA41"/>
  <c r="DC62"/>
  <c r="DC52"/>
  <c r="DC41"/>
  <c r="CM48"/>
  <c r="CM38"/>
  <c r="CG38"/>
  <c r="CG54"/>
  <c r="CG70"/>
  <c r="BX68"/>
  <c r="BX50"/>
  <c r="BX33"/>
  <c r="BX41"/>
  <c r="BR35"/>
  <c r="BR43"/>
  <c r="BR51"/>
  <c r="BR59"/>
  <c r="BR67"/>
  <c r="BL34"/>
  <c r="BL42"/>
  <c r="BL50"/>
  <c r="BL58"/>
  <c r="BL66"/>
  <c r="BA63"/>
  <c r="BA67"/>
  <c r="BA71"/>
  <c r="BA60"/>
  <c r="BA51"/>
  <c r="BA55"/>
  <c r="BA44"/>
  <c r="BA48"/>
  <c r="BA35"/>
  <c r="BA39"/>
  <c r="BA32"/>
  <c r="DC36"/>
  <c r="CM33"/>
  <c r="CG49"/>
  <c r="BX47"/>
  <c r="BX38"/>
  <c r="BR40"/>
  <c r="BR56"/>
  <c r="BR72"/>
  <c r="BL47"/>
  <c r="BL63"/>
  <c r="BA70"/>
  <c r="BA50"/>
  <c r="BA43"/>
  <c r="BA34"/>
  <c r="BA42"/>
  <c r="BL71"/>
  <c r="BA54"/>
  <c r="BA38"/>
  <c r="CM51"/>
  <c r="CG32"/>
  <c r="BX34"/>
  <c r="BR52"/>
  <c r="BL43"/>
  <c r="BA68"/>
  <c r="BA49"/>
  <c r="DC65"/>
  <c r="DC44"/>
  <c r="CM60"/>
  <c r="CM41"/>
  <c r="CG57"/>
  <c r="BX51"/>
  <c r="BX42"/>
  <c r="BR44"/>
  <c r="BR60"/>
  <c r="BL35"/>
  <c r="BL51"/>
  <c r="BL67"/>
  <c r="BA64"/>
  <c r="BA72"/>
  <c r="BA52"/>
  <c r="BA45"/>
  <c r="BA36"/>
  <c r="DC47"/>
  <c r="CM68"/>
  <c r="CG33"/>
  <c r="CG65"/>
  <c r="BX63"/>
  <c r="BX55"/>
  <c r="BX32"/>
  <c r="BR48"/>
  <c r="BR64"/>
  <c r="BL39"/>
  <c r="BL55"/>
  <c r="BA66"/>
  <c r="BA59"/>
  <c r="BA47"/>
  <c r="DC55"/>
  <c r="CG41"/>
  <c r="BX70"/>
  <c r="BR36"/>
  <c r="BR68"/>
  <c r="BL59"/>
  <c r="BA61"/>
  <c r="BA56"/>
  <c r="BA40"/>
  <c r="AQ70"/>
  <c r="AQ60"/>
  <c r="AQ64"/>
  <c r="AQ68"/>
  <c r="AQ50"/>
  <c r="AQ54"/>
  <c r="AQ58"/>
  <c r="AQ36"/>
  <c r="AQ40"/>
  <c r="AQ44"/>
  <c r="AQ32"/>
  <c r="AK64"/>
  <c r="AK68"/>
  <c r="AK58"/>
  <c r="AK54"/>
  <c r="AK48"/>
  <c r="AK52"/>
  <c r="AK43"/>
  <c r="AK47"/>
  <c r="AK36"/>
  <c r="AK40"/>
  <c r="AE72"/>
  <c r="AE68"/>
  <c r="AE59"/>
  <c r="AE63"/>
  <c r="AE48"/>
  <c r="AE52"/>
  <c r="AE56"/>
  <c r="AE42"/>
  <c r="AE33"/>
  <c r="AE37"/>
  <c r="Y66"/>
  <c r="Y70"/>
  <c r="Y64"/>
  <c r="Y59"/>
  <c r="Y49"/>
  <c r="Y53"/>
  <c r="Y47"/>
  <c r="Y46"/>
  <c r="Y36"/>
  <c r="Y33"/>
  <c r="O71"/>
  <c r="O69"/>
  <c r="O63"/>
  <c r="O54"/>
  <c r="O58"/>
  <c r="O47"/>
  <c r="O51"/>
  <c r="O40"/>
  <c r="O44"/>
  <c r="O36"/>
  <c r="O32"/>
  <c r="AQ62"/>
  <c r="AQ48"/>
  <c r="AQ56"/>
  <c r="AQ38"/>
  <c r="AK71"/>
  <c r="AK62"/>
  <c r="AK56"/>
  <c r="AK41"/>
  <c r="AK34"/>
  <c r="AE66"/>
  <c r="AE61"/>
  <c r="AE50"/>
  <c r="AE40"/>
  <c r="AE35"/>
  <c r="Y68"/>
  <c r="Y57"/>
  <c r="Y61"/>
  <c r="Y55"/>
  <c r="Y41"/>
  <c r="Y35"/>
  <c r="O61"/>
  <c r="O65"/>
  <c r="O60"/>
  <c r="O53"/>
  <c r="O34"/>
  <c r="AQ63"/>
  <c r="AQ49"/>
  <c r="AQ53"/>
  <c r="AQ35"/>
  <c r="AQ43"/>
  <c r="AK72"/>
  <c r="AK61"/>
  <c r="AK51"/>
  <c r="AK46"/>
  <c r="AK39"/>
  <c r="AE58"/>
  <c r="AE47"/>
  <c r="AE55"/>
  <c r="AE45"/>
  <c r="Y72"/>
  <c r="Y63"/>
  <c r="Y48"/>
  <c r="Y56"/>
  <c r="Y42"/>
  <c r="Y32"/>
  <c r="O66"/>
  <c r="O46"/>
  <c r="O43"/>
  <c r="O33"/>
  <c r="AQ71"/>
  <c r="AQ61"/>
  <c r="AQ65"/>
  <c r="AQ69"/>
  <c r="AQ51"/>
  <c r="AQ55"/>
  <c r="AQ33"/>
  <c r="AQ37"/>
  <c r="AQ41"/>
  <c r="AQ45"/>
  <c r="AK70"/>
  <c r="AK65"/>
  <c r="AK69"/>
  <c r="AK59"/>
  <c r="AK55"/>
  <c r="AK49"/>
  <c r="AK53"/>
  <c r="AK44"/>
  <c r="AK33"/>
  <c r="AK37"/>
  <c r="AK32"/>
  <c r="AE65"/>
  <c r="AE69"/>
  <c r="AE60"/>
  <c r="AE64"/>
  <c r="AE49"/>
  <c r="AE53"/>
  <c r="AE39"/>
  <c r="AE43"/>
  <c r="AE34"/>
  <c r="AE38"/>
  <c r="Y67"/>
  <c r="Y71"/>
  <c r="Y65"/>
  <c r="Y60"/>
  <c r="Y50"/>
  <c r="Y54"/>
  <c r="Y43"/>
  <c r="Y40"/>
  <c r="Y37"/>
  <c r="Y34"/>
  <c r="O72"/>
  <c r="O70"/>
  <c r="O64"/>
  <c r="O55"/>
  <c r="O59"/>
  <c r="O48"/>
  <c r="O52"/>
  <c r="O41"/>
  <c r="O45"/>
  <c r="O37"/>
  <c r="AQ72"/>
  <c r="AQ66"/>
  <c r="AQ52"/>
  <c r="AQ34"/>
  <c r="AQ42"/>
  <c r="AQ46"/>
  <c r="AK66"/>
  <c r="AK60"/>
  <c r="AK50"/>
  <c r="AK45"/>
  <c r="AK38"/>
  <c r="AE70"/>
  <c r="AE46"/>
  <c r="AE54"/>
  <c r="AE44"/>
  <c r="AE32"/>
  <c r="Y62"/>
  <c r="Y51"/>
  <c r="Y44"/>
  <c r="Y38"/>
  <c r="O67"/>
  <c r="O56"/>
  <c r="O49"/>
  <c r="O42"/>
  <c r="O38"/>
  <c r="AQ59"/>
  <c r="AQ67"/>
  <c r="AQ57"/>
  <c r="AQ39"/>
  <c r="AQ47"/>
  <c r="AK67"/>
  <c r="AK63"/>
  <c r="AK57"/>
  <c r="AK42"/>
  <c r="AK35"/>
  <c r="AE71"/>
  <c r="AE67"/>
  <c r="AE62"/>
  <c r="AE51"/>
  <c r="AE41"/>
  <c r="AE36"/>
  <c r="Y69"/>
  <c r="Y58"/>
  <c r="Y52"/>
  <c r="Y45"/>
  <c r="Y39"/>
  <c r="O68"/>
  <c r="O62"/>
  <c r="O57"/>
  <c r="O50"/>
  <c r="O39"/>
  <c r="O35"/>
  <c r="J37"/>
  <c r="J35"/>
  <c r="J36"/>
  <c r="J33"/>
  <c r="AL33"/>
  <c r="AL32"/>
  <c r="DD72"/>
  <c r="DD68"/>
  <c r="DD64"/>
  <c r="DD60"/>
  <c r="DD56"/>
  <c r="DD52"/>
  <c r="DD48"/>
  <c r="DD44"/>
  <c r="DD40"/>
  <c r="DD36"/>
  <c r="DD71"/>
  <c r="DD67"/>
  <c r="DD63"/>
  <c r="DD59"/>
  <c r="DD55"/>
  <c r="DD51"/>
  <c r="DD47"/>
  <c r="DD43"/>
  <c r="DD39"/>
  <c r="DD35"/>
  <c r="CN57"/>
  <c r="DD70"/>
  <c r="DD62"/>
  <c r="DD54"/>
  <c r="DD46"/>
  <c r="DD38"/>
  <c r="CN60"/>
  <c r="CN64"/>
  <c r="CN68"/>
  <c r="CN72"/>
  <c r="CN48"/>
  <c r="CN52"/>
  <c r="CN56"/>
  <c r="CN36"/>
  <c r="CN40"/>
  <c r="CN44"/>
  <c r="CH65"/>
  <c r="CH69"/>
  <c r="CH48"/>
  <c r="CH52"/>
  <c r="CH56"/>
  <c r="CH60"/>
  <c r="CH35"/>
  <c r="CH39"/>
  <c r="CH43"/>
  <c r="CH47"/>
  <c r="DD69"/>
  <c r="DD61"/>
  <c r="DD53"/>
  <c r="DD45"/>
  <c r="DD37"/>
  <c r="CN61"/>
  <c r="CN65"/>
  <c r="CN69"/>
  <c r="CN45"/>
  <c r="CN49"/>
  <c r="CN53"/>
  <c r="CN33"/>
  <c r="CN37"/>
  <c r="CN41"/>
  <c r="CN32"/>
  <c r="CH62"/>
  <c r="CH66"/>
  <c r="CH70"/>
  <c r="CH49"/>
  <c r="CH53"/>
  <c r="CH57"/>
  <c r="CH61"/>
  <c r="CH36"/>
  <c r="CH40"/>
  <c r="CH44"/>
  <c r="CH32"/>
  <c r="DD66"/>
  <c r="DD50"/>
  <c r="CN62"/>
  <c r="CN70"/>
  <c r="CN50"/>
  <c r="CN34"/>
  <c r="CN42"/>
  <c r="CH63"/>
  <c r="CH71"/>
  <c r="CH54"/>
  <c r="CH33"/>
  <c r="CH41"/>
  <c r="BY59"/>
  <c r="BY63"/>
  <c r="BY67"/>
  <c r="BY71"/>
  <c r="BY49"/>
  <c r="BY53"/>
  <c r="BY33"/>
  <c r="BY37"/>
  <c r="BY41"/>
  <c r="BY45"/>
  <c r="BS35"/>
  <c r="BS39"/>
  <c r="BS43"/>
  <c r="BS47"/>
  <c r="BS51"/>
  <c r="BS55"/>
  <c r="BS59"/>
  <c r="BS63"/>
  <c r="BS67"/>
  <c r="BS71"/>
  <c r="BM35"/>
  <c r="BM39"/>
  <c r="BM43"/>
  <c r="BM47"/>
  <c r="BM51"/>
  <c r="BM55"/>
  <c r="BM59"/>
  <c r="BM63"/>
  <c r="BM67"/>
  <c r="BM71"/>
  <c r="DD65"/>
  <c r="DD49"/>
  <c r="DD32"/>
  <c r="CN63"/>
  <c r="CN71"/>
  <c r="CN51"/>
  <c r="CN35"/>
  <c r="CN43"/>
  <c r="CH64"/>
  <c r="CH72"/>
  <c r="CH55"/>
  <c r="CH34"/>
  <c r="CH42"/>
  <c r="BY60"/>
  <c r="BY64"/>
  <c r="BY68"/>
  <c r="BY72"/>
  <c r="BY50"/>
  <c r="BY54"/>
  <c r="BY34"/>
  <c r="BY38"/>
  <c r="BY42"/>
  <c r="BY46"/>
  <c r="BS36"/>
  <c r="BS40"/>
  <c r="BS44"/>
  <c r="BS48"/>
  <c r="BS52"/>
  <c r="BS56"/>
  <c r="BS60"/>
  <c r="BS64"/>
  <c r="BS68"/>
  <c r="BS72"/>
  <c r="BM36"/>
  <c r="BM40"/>
  <c r="BM44"/>
  <c r="BM48"/>
  <c r="BM52"/>
  <c r="BM56"/>
  <c r="BM60"/>
  <c r="BM64"/>
  <c r="BM68"/>
  <c r="BM72"/>
  <c r="DD58"/>
  <c r="CN59"/>
  <c r="CN47"/>
  <c r="CN39"/>
  <c r="CH51"/>
  <c r="CH38"/>
  <c r="BY62"/>
  <c r="BY70"/>
  <c r="BY52"/>
  <c r="BY36"/>
  <c r="BY44"/>
  <c r="BS33"/>
  <c r="BS41"/>
  <c r="BS49"/>
  <c r="BS57"/>
  <c r="BS65"/>
  <c r="BS32"/>
  <c r="BM34"/>
  <c r="BM42"/>
  <c r="BM50"/>
  <c r="BM58"/>
  <c r="BM66"/>
  <c r="BB66"/>
  <c r="BB70"/>
  <c r="BB54"/>
  <c r="BB58"/>
  <c r="BB62"/>
  <c r="BB43"/>
  <c r="BB47"/>
  <c r="BB51"/>
  <c r="BB35"/>
  <c r="BB39"/>
  <c r="DD57"/>
  <c r="CN66"/>
  <c r="CN54"/>
  <c r="CH67"/>
  <c r="CH58"/>
  <c r="CH45"/>
  <c r="BY57"/>
  <c r="BY65"/>
  <c r="BY47"/>
  <c r="BY55"/>
  <c r="BY39"/>
  <c r="BY32"/>
  <c r="BS34"/>
  <c r="BS42"/>
  <c r="BS50"/>
  <c r="BS58"/>
  <c r="BS66"/>
  <c r="BM37"/>
  <c r="BM45"/>
  <c r="BM53"/>
  <c r="BM61"/>
  <c r="BM69"/>
  <c r="BB67"/>
  <c r="BB71"/>
  <c r="BB55"/>
  <c r="BB59"/>
  <c r="BB63"/>
  <c r="BB44"/>
  <c r="BB48"/>
  <c r="BB52"/>
  <c r="BB36"/>
  <c r="BB40"/>
  <c r="DD42"/>
  <c r="CN55"/>
  <c r="CH37"/>
  <c r="BY69"/>
  <c r="BY35"/>
  <c r="BS38"/>
  <c r="BS54"/>
  <c r="BS70"/>
  <c r="BM46"/>
  <c r="BM62"/>
  <c r="BB64"/>
  <c r="BB72"/>
  <c r="BB60"/>
  <c r="BB45"/>
  <c r="BB33"/>
  <c r="BB32"/>
  <c r="CN67"/>
  <c r="BY61"/>
  <c r="BY43"/>
  <c r="BS46"/>
  <c r="BM54"/>
  <c r="BB56"/>
  <c r="BB49"/>
  <c r="CN46"/>
  <c r="BY56"/>
  <c r="BS53"/>
  <c r="BM57"/>
  <c r="BB57"/>
  <c r="BB50"/>
  <c r="DD41"/>
  <c r="CN58"/>
  <c r="CN38"/>
  <c r="CH68"/>
  <c r="CH46"/>
  <c r="BY58"/>
  <c r="BY48"/>
  <c r="BY40"/>
  <c r="BS45"/>
  <c r="BS61"/>
  <c r="BM33"/>
  <c r="BM49"/>
  <c r="BM65"/>
  <c r="BB65"/>
  <c r="BB53"/>
  <c r="BB61"/>
  <c r="BB46"/>
  <c r="BB34"/>
  <c r="CH50"/>
  <c r="BY51"/>
  <c r="BS62"/>
  <c r="BM38"/>
  <c r="BM70"/>
  <c r="BB68"/>
  <c r="BB41"/>
  <c r="BB37"/>
  <c r="CH59"/>
  <c r="BY66"/>
  <c r="BS37"/>
  <c r="BS69"/>
  <c r="BM41"/>
  <c r="BM32"/>
  <c r="BB69"/>
  <c r="BB42"/>
  <c r="BB38"/>
  <c r="AR67"/>
  <c r="AR71"/>
  <c r="AR60"/>
  <c r="AR64"/>
  <c r="AR51"/>
  <c r="AR55"/>
  <c r="AR41"/>
  <c r="AR45"/>
  <c r="AR33"/>
  <c r="AR37"/>
  <c r="AL69"/>
  <c r="AL66"/>
  <c r="AL64"/>
  <c r="AL57"/>
  <c r="AL61"/>
  <c r="AL53"/>
  <c r="AL48"/>
  <c r="AL42"/>
  <c r="AL36"/>
  <c r="AL35"/>
  <c r="AF71"/>
  <c r="AF68"/>
  <c r="AF63"/>
  <c r="AF55"/>
  <c r="AF59"/>
  <c r="AF50"/>
  <c r="AF39"/>
  <c r="AF43"/>
  <c r="AF34"/>
  <c r="AF38"/>
  <c r="P67"/>
  <c r="P61"/>
  <c r="P65"/>
  <c r="P58"/>
  <c r="P52"/>
  <c r="P46"/>
  <c r="P50"/>
  <c r="P45"/>
  <c r="P40"/>
  <c r="P36"/>
  <c r="J68"/>
  <c r="J72"/>
  <c r="J61"/>
  <c r="J56"/>
  <c r="J60"/>
  <c r="J54"/>
  <c r="J44"/>
  <c r="J41"/>
  <c r="AR58"/>
  <c r="AR49"/>
  <c r="AR57"/>
  <c r="AR47"/>
  <c r="AR39"/>
  <c r="AL71"/>
  <c r="AL55"/>
  <c r="AL51"/>
  <c r="AL40"/>
  <c r="AL38"/>
  <c r="AF69"/>
  <c r="AF61"/>
  <c r="AF57"/>
  <c r="AF52"/>
  <c r="AF45"/>
  <c r="AF32"/>
  <c r="P71"/>
  <c r="P69"/>
  <c r="P56"/>
  <c r="P54"/>
  <c r="P43"/>
  <c r="P34"/>
  <c r="J70"/>
  <c r="J63"/>
  <c r="J52"/>
  <c r="J46"/>
  <c r="AR66"/>
  <c r="AR59"/>
  <c r="AR50"/>
  <c r="AR40"/>
  <c r="AR48"/>
  <c r="AR32"/>
  <c r="AL68"/>
  <c r="AL63"/>
  <c r="AL60"/>
  <c r="AL52"/>
  <c r="AL45"/>
  <c r="AF67"/>
  <c r="AF54"/>
  <c r="AF49"/>
  <c r="AF42"/>
  <c r="AF37"/>
  <c r="P70"/>
  <c r="P57"/>
  <c r="P55"/>
  <c r="P44"/>
  <c r="P35"/>
  <c r="J71"/>
  <c r="J55"/>
  <c r="J53"/>
  <c r="J47"/>
  <c r="AR68"/>
  <c r="AR72"/>
  <c r="AR61"/>
  <c r="AR65"/>
  <c r="AR52"/>
  <c r="AR56"/>
  <c r="AR42"/>
  <c r="AR46"/>
  <c r="AR34"/>
  <c r="AR38"/>
  <c r="AL70"/>
  <c r="AL67"/>
  <c r="AL65"/>
  <c r="AL58"/>
  <c r="AL50"/>
  <c r="AL54"/>
  <c r="AL49"/>
  <c r="AL43"/>
  <c r="AL37"/>
  <c r="AL34"/>
  <c r="AF72"/>
  <c r="AF60"/>
  <c r="AF64"/>
  <c r="AF56"/>
  <c r="AF47"/>
  <c r="AF51"/>
  <c r="AF40"/>
  <c r="AF44"/>
  <c r="AF35"/>
  <c r="AF33"/>
  <c r="P68"/>
  <c r="P62"/>
  <c r="P66"/>
  <c r="P59"/>
  <c r="P53"/>
  <c r="P47"/>
  <c r="P42"/>
  <c r="P37"/>
  <c r="P41"/>
  <c r="P33"/>
  <c r="J69"/>
  <c r="J64"/>
  <c r="J62"/>
  <c r="J57"/>
  <c r="J51"/>
  <c r="J48"/>
  <c r="J45"/>
  <c r="J42"/>
  <c r="AR69"/>
  <c r="AR62"/>
  <c r="AR53"/>
  <c r="AR43"/>
  <c r="AR35"/>
  <c r="AL62"/>
  <c r="AL59"/>
  <c r="AL46"/>
  <c r="AL44"/>
  <c r="AF66"/>
  <c r="AF65"/>
  <c r="AF48"/>
  <c r="AF41"/>
  <c r="AF36"/>
  <c r="P63"/>
  <c r="P60"/>
  <c r="P48"/>
  <c r="P38"/>
  <c r="P32"/>
  <c r="J65"/>
  <c r="J58"/>
  <c r="J49"/>
  <c r="J43"/>
  <c r="AR70"/>
  <c r="AR63"/>
  <c r="AR54"/>
  <c r="AR44"/>
  <c r="AR36"/>
  <c r="AL72"/>
  <c r="AL56"/>
  <c r="AL47"/>
  <c r="AL41"/>
  <c r="AL39"/>
  <c r="AF70"/>
  <c r="AF62"/>
  <c r="AF58"/>
  <c r="AF53"/>
  <c r="AF46"/>
  <c r="P72"/>
  <c r="P64"/>
  <c r="P51"/>
  <c r="P49"/>
  <c r="P39"/>
  <c r="J67"/>
  <c r="J66"/>
  <c r="J59"/>
  <c r="J50"/>
  <c r="J39"/>
  <c r="J32"/>
  <c r="J40"/>
  <c r="J34"/>
  <c r="J38"/>
  <c r="D17" i="7"/>
  <c r="D16" i="8"/>
  <c r="CW33" l="1"/>
  <c r="CV33"/>
  <c r="CU33"/>
  <c r="CR33"/>
  <c r="CP33"/>
  <c r="H33"/>
  <c r="AJ33"/>
  <c r="BK33"/>
  <c r="N33"/>
  <c r="DB33"/>
  <c r="CL33"/>
  <c r="BW33"/>
  <c r="BQ33"/>
  <c r="AD33"/>
  <c r="X33"/>
  <c r="AZ33"/>
  <c r="CF33"/>
  <c r="CZ33"/>
  <c r="AP33"/>
  <c r="E71" i="7" l="1"/>
  <c r="E70"/>
  <c r="E69"/>
  <c r="E68"/>
  <c r="E67"/>
  <c r="E66"/>
  <c r="E65"/>
  <c r="E64"/>
  <c r="E63"/>
  <c r="E62"/>
  <c r="E61"/>
  <c r="E60"/>
  <c r="E59"/>
  <c r="E58"/>
  <c r="E57"/>
  <c r="E56"/>
  <c r="E55"/>
  <c r="E54"/>
  <c r="E53"/>
  <c r="E52"/>
  <c r="E51"/>
  <c r="E50"/>
  <c r="E49"/>
  <c r="E48"/>
  <c r="E47"/>
  <c r="E46"/>
  <c r="E45"/>
  <c r="E44"/>
  <c r="E43"/>
  <c r="E42"/>
  <c r="E41"/>
  <c r="E40"/>
  <c r="E39"/>
  <c r="E38"/>
  <c r="E37"/>
  <c r="E36"/>
  <c r="E35"/>
  <c r="E34"/>
  <c r="E33"/>
  <c r="E32"/>
  <c r="E31"/>
  <c r="E72" i="8"/>
  <c r="E71"/>
  <c r="E70"/>
  <c r="E69"/>
  <c r="E68"/>
  <c r="E67"/>
  <c r="E66"/>
  <c r="E65"/>
  <c r="E64"/>
  <c r="E63"/>
  <c r="E62"/>
  <c r="E61"/>
  <c r="E60"/>
  <c r="E59"/>
  <c r="E58"/>
  <c r="E57"/>
  <c r="E56"/>
  <c r="E55"/>
  <c r="E32"/>
  <c r="E34"/>
  <c r="E35"/>
  <c r="E36"/>
  <c r="E37"/>
  <c r="E38"/>
  <c r="E39"/>
  <c r="E40"/>
  <c r="E41"/>
  <c r="E42"/>
  <c r="E43"/>
  <c r="E44"/>
  <c r="CW45"/>
  <c r="E46"/>
  <c r="E47"/>
  <c r="E48"/>
  <c r="E49"/>
  <c r="E50"/>
  <c r="E51"/>
  <c r="E52"/>
  <c r="E53"/>
  <c r="E54"/>
  <c r="G30"/>
  <c r="M30"/>
  <c r="W30"/>
  <c r="AC30"/>
  <c r="AI30"/>
  <c r="AO30"/>
  <c r="AY30"/>
  <c r="BJ30"/>
  <c r="BP30"/>
  <c r="BO34" s="1"/>
  <c r="BV30"/>
  <c r="CE30"/>
  <c r="CK30"/>
  <c r="S53"/>
  <c r="S69"/>
  <c r="CB70"/>
  <c r="CB66"/>
  <c r="CB62"/>
  <c r="CB58"/>
  <c r="CB54"/>
  <c r="CB50"/>
  <c r="CB46"/>
  <c r="CB42"/>
  <c r="CB38"/>
  <c r="CB34"/>
  <c r="CB71"/>
  <c r="CB69"/>
  <c r="CB67"/>
  <c r="CB65"/>
  <c r="CB63"/>
  <c r="CB61"/>
  <c r="CB59"/>
  <c r="CB57"/>
  <c r="CB55"/>
  <c r="CB53"/>
  <c r="CB51"/>
  <c r="CB49"/>
  <c r="CB47"/>
  <c r="CB45"/>
  <c r="CB43"/>
  <c r="CB41"/>
  <c r="CB39"/>
  <c r="CB37"/>
  <c r="CB35"/>
  <c r="R35"/>
  <c r="R62"/>
  <c r="R46"/>
  <c r="R36"/>
  <c r="R58"/>
  <c r="R42"/>
  <c r="S70"/>
  <c r="S66"/>
  <c r="S54"/>
  <c r="S50"/>
  <c r="S32"/>
  <c r="S62"/>
  <c r="S46"/>
  <c r="S38"/>
  <c r="T64"/>
  <c r="CB36"/>
  <c r="CB40"/>
  <c r="CB44"/>
  <c r="CB48"/>
  <c r="CB52"/>
  <c r="CB56"/>
  <c r="CB60"/>
  <c r="CB64"/>
  <c r="CB68"/>
  <c r="CB72"/>
  <c r="CB32"/>
  <c r="R54"/>
  <c r="R70"/>
  <c r="S42"/>
  <c r="S58"/>
  <c r="CB33"/>
  <c r="S34"/>
  <c r="R50"/>
  <c r="R66"/>
  <c r="R33"/>
  <c r="F32" i="7" l="1"/>
  <c r="H32"/>
  <c r="F34"/>
  <c r="H34"/>
  <c r="F36"/>
  <c r="H36"/>
  <c r="F38"/>
  <c r="H38"/>
  <c r="F40"/>
  <c r="H40"/>
  <c r="F42"/>
  <c r="H42"/>
  <c r="F44"/>
  <c r="H44"/>
  <c r="F46"/>
  <c r="H46"/>
  <c r="F48"/>
  <c r="H48"/>
  <c r="F50"/>
  <c r="H50"/>
  <c r="F52"/>
  <c r="H52"/>
  <c r="F54"/>
  <c r="H54"/>
  <c r="F56"/>
  <c r="H56"/>
  <c r="F58"/>
  <c r="H58"/>
  <c r="F60"/>
  <c r="H60"/>
  <c r="F62"/>
  <c r="H62"/>
  <c r="F64"/>
  <c r="H64"/>
  <c r="F66"/>
  <c r="H66"/>
  <c r="F68"/>
  <c r="H68"/>
  <c r="F70"/>
  <c r="H70"/>
  <c r="F31"/>
  <c r="H31"/>
  <c r="F33"/>
  <c r="H33"/>
  <c r="F35"/>
  <c r="H35"/>
  <c r="F37"/>
  <c r="H37"/>
  <c r="F39"/>
  <c r="H39"/>
  <c r="F41"/>
  <c r="H41"/>
  <c r="F43"/>
  <c r="H43"/>
  <c r="F45"/>
  <c r="H45"/>
  <c r="F47"/>
  <c r="H47"/>
  <c r="F49"/>
  <c r="H49"/>
  <c r="F51"/>
  <c r="H51"/>
  <c r="F53"/>
  <c r="H53"/>
  <c r="F55"/>
  <c r="F57"/>
  <c r="H57"/>
  <c r="F59"/>
  <c r="H59"/>
  <c r="F61"/>
  <c r="H61"/>
  <c r="F63"/>
  <c r="H63"/>
  <c r="F65"/>
  <c r="H65"/>
  <c r="F67"/>
  <c r="H67"/>
  <c r="F69"/>
  <c r="H69"/>
  <c r="F71"/>
  <c r="H71"/>
  <c r="V35" i="8"/>
  <c r="V43"/>
  <c r="V67"/>
  <c r="V59"/>
  <c r="V51"/>
  <c r="V32"/>
  <c r="V40"/>
  <c r="V70"/>
  <c r="V62"/>
  <c r="V54"/>
  <c r="V33"/>
  <c r="V41"/>
  <c r="V69"/>
  <c r="V61"/>
  <c r="V53"/>
  <c r="V72"/>
  <c r="V38"/>
  <c r="V46"/>
  <c r="V64"/>
  <c r="V56"/>
  <c r="V48"/>
  <c r="V39"/>
  <c r="V71"/>
  <c r="V63"/>
  <c r="V55"/>
  <c r="V47"/>
  <c r="V36"/>
  <c r="V44"/>
  <c r="V66"/>
  <c r="V58"/>
  <c r="V50"/>
  <c r="V37"/>
  <c r="V45"/>
  <c r="V65"/>
  <c r="V57"/>
  <c r="V49"/>
  <c r="V34"/>
  <c r="V42"/>
  <c r="V68"/>
  <c r="V60"/>
  <c r="V52"/>
  <c r="CW54"/>
  <c r="CW52"/>
  <c r="CW50"/>
  <c r="CW44"/>
  <c r="CW40"/>
  <c r="CW38"/>
  <c r="CW34"/>
  <c r="CW55"/>
  <c r="CW59"/>
  <c r="CW65"/>
  <c r="CW53"/>
  <c r="CW51"/>
  <c r="CW49"/>
  <c r="CW47"/>
  <c r="CW43"/>
  <c r="CW41"/>
  <c r="CW39"/>
  <c r="CW37"/>
  <c r="CW35"/>
  <c r="H32"/>
  <c r="CW56"/>
  <c r="CW58"/>
  <c r="CW60"/>
  <c r="CW62"/>
  <c r="CW64"/>
  <c r="CW66"/>
  <c r="CW68"/>
  <c r="CW70"/>
  <c r="CW72"/>
  <c r="CW48"/>
  <c r="CW42"/>
  <c r="CW36"/>
  <c r="CW57"/>
  <c r="CW61"/>
  <c r="CW63"/>
  <c r="CW67"/>
  <c r="CW69"/>
  <c r="CW71"/>
  <c r="DB46"/>
  <c r="CW46"/>
  <c r="CV45"/>
  <c r="CU45"/>
  <c r="CV32"/>
  <c r="CU32"/>
  <c r="CW32"/>
  <c r="CU66"/>
  <c r="CV66"/>
  <c r="CV52"/>
  <c r="CU52"/>
  <c r="CU48"/>
  <c r="CV48"/>
  <c r="CV44"/>
  <c r="CU44"/>
  <c r="CU40"/>
  <c r="CV40"/>
  <c r="CV36"/>
  <c r="CU36"/>
  <c r="CU55"/>
  <c r="CV55"/>
  <c r="CU59"/>
  <c r="CV59"/>
  <c r="CV63"/>
  <c r="CU63"/>
  <c r="CU67"/>
  <c r="CV67"/>
  <c r="CU71"/>
  <c r="CV71"/>
  <c r="CV53"/>
  <c r="CU53"/>
  <c r="CV41"/>
  <c r="CU41"/>
  <c r="CU62"/>
  <c r="CV62"/>
  <c r="CU51"/>
  <c r="CV51"/>
  <c r="CU47"/>
  <c r="CV47"/>
  <c r="CU43"/>
  <c r="CV43"/>
  <c r="CV39"/>
  <c r="CU39"/>
  <c r="CU35"/>
  <c r="CV35"/>
  <c r="CU56"/>
  <c r="CV56"/>
  <c r="CU60"/>
  <c r="CV60"/>
  <c r="CU64"/>
  <c r="CV64"/>
  <c r="CV68"/>
  <c r="CU68"/>
  <c r="CV72"/>
  <c r="CU72"/>
  <c r="CV49"/>
  <c r="CU49"/>
  <c r="CU37"/>
  <c r="CV37"/>
  <c r="CU58"/>
  <c r="CV58"/>
  <c r="CU70"/>
  <c r="CV70"/>
  <c r="CV54"/>
  <c r="CU54"/>
  <c r="CV50"/>
  <c r="CU50"/>
  <c r="CU46"/>
  <c r="CV46"/>
  <c r="CU42"/>
  <c r="CV42"/>
  <c r="CU38"/>
  <c r="CV38"/>
  <c r="CV34"/>
  <c r="CU34"/>
  <c r="CV57"/>
  <c r="CU57"/>
  <c r="CV61"/>
  <c r="CU61"/>
  <c r="CV65"/>
  <c r="CU65"/>
  <c r="CU69"/>
  <c r="CV69"/>
  <c r="CD72"/>
  <c r="CD69"/>
  <c r="CD36"/>
  <c r="CD66"/>
  <c r="CD43"/>
  <c r="CD45"/>
  <c r="CD46"/>
  <c r="CD60"/>
  <c r="CD56"/>
  <c r="CD70"/>
  <c r="CD38"/>
  <c r="CD35"/>
  <c r="CD47"/>
  <c r="CD65"/>
  <c r="CD68"/>
  <c r="CD55"/>
  <c r="CD39"/>
  <c r="CD59"/>
  <c r="CD58"/>
  <c r="CD37"/>
  <c r="CD48"/>
  <c r="CD52"/>
  <c r="CD54"/>
  <c r="CD62"/>
  <c r="CD71"/>
  <c r="CD34"/>
  <c r="CD32"/>
  <c r="CD41"/>
  <c r="CD49"/>
  <c r="CD50"/>
  <c r="CD53"/>
  <c r="CD57"/>
  <c r="CD64"/>
  <c r="CD61"/>
  <c r="CD42"/>
  <c r="CD67"/>
  <c r="CD63"/>
  <c r="CD51"/>
  <c r="CD40"/>
  <c r="CD44"/>
  <c r="CD33"/>
  <c r="AH45"/>
  <c r="AH35"/>
  <c r="AH66"/>
  <c r="AH67"/>
  <c r="AH40"/>
  <c r="AH57"/>
  <c r="AH68"/>
  <c r="AH65"/>
  <c r="AH59"/>
  <c r="AH63"/>
  <c r="AH53"/>
  <c r="AH41"/>
  <c r="AH56"/>
  <c r="AH36"/>
  <c r="AH72"/>
  <c r="AH51"/>
  <c r="AH58"/>
  <c r="AH60"/>
  <c r="AH37"/>
  <c r="AH38"/>
  <c r="AH48"/>
  <c r="AH34"/>
  <c r="AH64"/>
  <c r="AH69"/>
  <c r="AH55"/>
  <c r="AH70"/>
  <c r="AH32"/>
  <c r="AH39"/>
  <c r="AH43"/>
  <c r="AH44"/>
  <c r="AH71"/>
  <c r="AH61"/>
  <c r="AH33"/>
  <c r="AH47"/>
  <c r="AH49"/>
  <c r="AH42"/>
  <c r="AH46"/>
  <c r="AH52"/>
  <c r="AH54"/>
  <c r="AH50"/>
  <c r="AH62"/>
  <c r="CR48"/>
  <c r="CP48"/>
  <c r="CZ48"/>
  <c r="CL48"/>
  <c r="H48"/>
  <c r="BW48"/>
  <c r="BK48"/>
  <c r="N48"/>
  <c r="DB48"/>
  <c r="AZ48"/>
  <c r="AP48"/>
  <c r="AJ48"/>
  <c r="X48"/>
  <c r="BQ48"/>
  <c r="AD48"/>
  <c r="CF48"/>
  <c r="CR55"/>
  <c r="CP55"/>
  <c r="CZ55"/>
  <c r="BK55"/>
  <c r="N55"/>
  <c r="DB55"/>
  <c r="AJ55"/>
  <c r="AP55"/>
  <c r="H55"/>
  <c r="BQ55"/>
  <c r="CF55"/>
  <c r="BW55"/>
  <c r="AZ55"/>
  <c r="AD55"/>
  <c r="CL55"/>
  <c r="X55"/>
  <c r="CP67"/>
  <c r="CR67"/>
  <c r="AP67"/>
  <c r="BQ67"/>
  <c r="H67"/>
  <c r="BW67"/>
  <c r="X67"/>
  <c r="BK67"/>
  <c r="DB67"/>
  <c r="CF67"/>
  <c r="AD67"/>
  <c r="CL67"/>
  <c r="CZ67"/>
  <c r="AJ67"/>
  <c r="AZ67"/>
  <c r="N67"/>
  <c r="BI37"/>
  <c r="BI38"/>
  <c r="BI42"/>
  <c r="BI36"/>
  <c r="BI49"/>
  <c r="BI59"/>
  <c r="BI47"/>
  <c r="BI69"/>
  <c r="BI40"/>
  <c r="BI65"/>
  <c r="BI35"/>
  <c r="BI72"/>
  <c r="BI57"/>
  <c r="BI66"/>
  <c r="BI34"/>
  <c r="BI44"/>
  <c r="BI61"/>
  <c r="BI67"/>
  <c r="BI41"/>
  <c r="BI43"/>
  <c r="BI70"/>
  <c r="BI39"/>
  <c r="BI54"/>
  <c r="BI56"/>
  <c r="BI55"/>
  <c r="BI60"/>
  <c r="BI45"/>
  <c r="BI68"/>
  <c r="BI58"/>
  <c r="BI63"/>
  <c r="BI62"/>
  <c r="BI51"/>
  <c r="BI33"/>
  <c r="BI71"/>
  <c r="BI46"/>
  <c r="BI64"/>
  <c r="BI53"/>
  <c r="BI32"/>
  <c r="BI50"/>
  <c r="BI48"/>
  <c r="BI52"/>
  <c r="AB72"/>
  <c r="AB39"/>
  <c r="AB57"/>
  <c r="AB44"/>
  <c r="AB60"/>
  <c r="AB69"/>
  <c r="AB45"/>
  <c r="AB38"/>
  <c r="AB48"/>
  <c r="AB41"/>
  <c r="AB47"/>
  <c r="AB37"/>
  <c r="AB52"/>
  <c r="AB71"/>
  <c r="AB40"/>
  <c r="AB49"/>
  <c r="AB42"/>
  <c r="AB43"/>
  <c r="AB55"/>
  <c r="AB68"/>
  <c r="AB35"/>
  <c r="AB70"/>
  <c r="AB62"/>
  <c r="AB33"/>
  <c r="AB59"/>
  <c r="AB32"/>
  <c r="AB46"/>
  <c r="AB34"/>
  <c r="AB64"/>
  <c r="AB50"/>
  <c r="AB66"/>
  <c r="AB67"/>
  <c r="AB54"/>
  <c r="AB56"/>
  <c r="AB58"/>
  <c r="AB51"/>
  <c r="AB53"/>
  <c r="AB63"/>
  <c r="AB65"/>
  <c r="AB36"/>
  <c r="AB61"/>
  <c r="CP51"/>
  <c r="CR51"/>
  <c r="BQ51"/>
  <c r="X51"/>
  <c r="DB51"/>
  <c r="BK51"/>
  <c r="BW51"/>
  <c r="AJ51"/>
  <c r="CF51"/>
  <c r="AZ51"/>
  <c r="CL51"/>
  <c r="H51"/>
  <c r="N51"/>
  <c r="Q51" s="1"/>
  <c r="AP51"/>
  <c r="AD51"/>
  <c r="CZ51"/>
  <c r="CR47"/>
  <c r="CP47"/>
  <c r="CL47"/>
  <c r="BQ47"/>
  <c r="CF47"/>
  <c r="AZ47"/>
  <c r="N47"/>
  <c r="X47"/>
  <c r="AD47"/>
  <c r="BW47"/>
  <c r="H47"/>
  <c r="CZ47"/>
  <c r="DB47"/>
  <c r="BK47"/>
  <c r="AJ47"/>
  <c r="AP47"/>
  <c r="CP43"/>
  <c r="AD43"/>
  <c r="BW43"/>
  <c r="DB43"/>
  <c r="BQ43"/>
  <c r="CL43"/>
  <c r="CZ43"/>
  <c r="CR43"/>
  <c r="X43"/>
  <c r="N43"/>
  <c r="H43"/>
  <c r="AJ43"/>
  <c r="CF43"/>
  <c r="AW43"/>
  <c r="AZ43"/>
  <c r="BK43"/>
  <c r="AP43"/>
  <c r="CR39"/>
  <c r="CP39"/>
  <c r="CF39"/>
  <c r="DB39"/>
  <c r="BQ39"/>
  <c r="AZ39"/>
  <c r="H39"/>
  <c r="CL39"/>
  <c r="AD39"/>
  <c r="CZ39"/>
  <c r="X39"/>
  <c r="BW39"/>
  <c r="AP39"/>
  <c r="N39"/>
  <c r="BK39"/>
  <c r="AJ39"/>
  <c r="CR35"/>
  <c r="CP35"/>
  <c r="AZ35"/>
  <c r="DB35"/>
  <c r="CF35"/>
  <c r="AD35"/>
  <c r="BW35"/>
  <c r="BK35"/>
  <c r="BQ35"/>
  <c r="AJ35"/>
  <c r="AM35" s="1"/>
  <c r="H35"/>
  <c r="CZ35"/>
  <c r="CL35"/>
  <c r="AP35"/>
  <c r="N35"/>
  <c r="X35"/>
  <c r="CZ56"/>
  <c r="CP56"/>
  <c r="CR56"/>
  <c r="AZ56"/>
  <c r="AJ56"/>
  <c r="BQ56"/>
  <c r="CL56"/>
  <c r="N56"/>
  <c r="AP56"/>
  <c r="BW56"/>
  <c r="H56"/>
  <c r="DB56"/>
  <c r="BK56"/>
  <c r="AD56"/>
  <c r="CF56"/>
  <c r="X56"/>
  <c r="CP60"/>
  <c r="CZ60"/>
  <c r="AJ60"/>
  <c r="AM60" s="1"/>
  <c r="BQ60"/>
  <c r="H60"/>
  <c r="DB60"/>
  <c r="BK60"/>
  <c r="CR60"/>
  <c r="X60"/>
  <c r="CL60"/>
  <c r="AZ60"/>
  <c r="BC60" s="1"/>
  <c r="CF60"/>
  <c r="N60"/>
  <c r="BW60"/>
  <c r="AD60"/>
  <c r="AP60"/>
  <c r="CR64"/>
  <c r="CP64"/>
  <c r="AJ64"/>
  <c r="CZ64"/>
  <c r="H64"/>
  <c r="CF64"/>
  <c r="BK64"/>
  <c r="X64"/>
  <c r="AP64"/>
  <c r="N64"/>
  <c r="AZ64"/>
  <c r="CL64"/>
  <c r="BW64"/>
  <c r="BQ64"/>
  <c r="DB64"/>
  <c r="AD64"/>
  <c r="CP68"/>
  <c r="CR68"/>
  <c r="CZ68"/>
  <c r="BQ68"/>
  <c r="DB68"/>
  <c r="AD68"/>
  <c r="AZ68"/>
  <c r="CL68"/>
  <c r="H68"/>
  <c r="X68"/>
  <c r="AP68"/>
  <c r="N68"/>
  <c r="BK68"/>
  <c r="BW68"/>
  <c r="CF68"/>
  <c r="AJ68"/>
  <c r="AD72"/>
  <c r="CP72"/>
  <c r="CZ72"/>
  <c r="CR72"/>
  <c r="DB72"/>
  <c r="BW72"/>
  <c r="AZ72"/>
  <c r="AP72"/>
  <c r="CL72"/>
  <c r="AJ72"/>
  <c r="H72"/>
  <c r="BK72"/>
  <c r="BQ72"/>
  <c r="N72"/>
  <c r="Q72" s="1"/>
  <c r="CF72"/>
  <c r="X72"/>
  <c r="BO63"/>
  <c r="BO41"/>
  <c r="BO46"/>
  <c r="BO52"/>
  <c r="BO56"/>
  <c r="BO69"/>
  <c r="BO62"/>
  <c r="BO51"/>
  <c r="BO45"/>
  <c r="BO57"/>
  <c r="BO33"/>
  <c r="BO50"/>
  <c r="BO48"/>
  <c r="BO42"/>
  <c r="BO36"/>
  <c r="BO68"/>
  <c r="BO58"/>
  <c r="BO40"/>
  <c r="BO66"/>
  <c r="BO49"/>
  <c r="BO53"/>
  <c r="BO70"/>
  <c r="BO54"/>
  <c r="BO35"/>
  <c r="BO59"/>
  <c r="BO47"/>
  <c r="BO32"/>
  <c r="BO64"/>
  <c r="BO55"/>
  <c r="BO43"/>
  <c r="BO71"/>
  <c r="BO38"/>
  <c r="BO44"/>
  <c r="BO37"/>
  <c r="BO60"/>
  <c r="BO61"/>
  <c r="BO72"/>
  <c r="BO67"/>
  <c r="BO39"/>
  <c r="BO65"/>
  <c r="CR52"/>
  <c r="BW52"/>
  <c r="X52"/>
  <c r="CP52"/>
  <c r="DB52"/>
  <c r="CF52"/>
  <c r="H52"/>
  <c r="AZ52"/>
  <c r="CL52"/>
  <c r="N52"/>
  <c r="BK52"/>
  <c r="AD52"/>
  <c r="CZ52"/>
  <c r="AP52"/>
  <c r="BQ52"/>
  <c r="AJ52"/>
  <c r="CP40"/>
  <c r="CF40"/>
  <c r="BK40"/>
  <c r="CR40"/>
  <c r="CL40"/>
  <c r="AD40"/>
  <c r="BQ40"/>
  <c r="DB40"/>
  <c r="BW40"/>
  <c r="CZ40"/>
  <c r="X40"/>
  <c r="AJ40"/>
  <c r="H40"/>
  <c r="AP40"/>
  <c r="N40"/>
  <c r="AZ40"/>
  <c r="N59"/>
  <c r="CR59"/>
  <c r="CP59"/>
  <c r="AZ59"/>
  <c r="AJ59"/>
  <c r="AD59"/>
  <c r="CZ59"/>
  <c r="DB59"/>
  <c r="CL59"/>
  <c r="CF59"/>
  <c r="X59"/>
  <c r="AP59"/>
  <c r="BK59"/>
  <c r="BW59"/>
  <c r="BQ59"/>
  <c r="H59"/>
  <c r="BQ71"/>
  <c r="CP71"/>
  <c r="BW71"/>
  <c r="CR71"/>
  <c r="CZ71"/>
  <c r="CF71"/>
  <c r="CL71"/>
  <c r="BK71"/>
  <c r="N71"/>
  <c r="AZ71"/>
  <c r="AJ71"/>
  <c r="H71"/>
  <c r="AD71"/>
  <c r="AP71"/>
  <c r="X71"/>
  <c r="DB71"/>
  <c r="CR54"/>
  <c r="DB54"/>
  <c r="CL54"/>
  <c r="CP54"/>
  <c r="BW54"/>
  <c r="AD54"/>
  <c r="H54"/>
  <c r="AZ54"/>
  <c r="AP54"/>
  <c r="AS54" s="1"/>
  <c r="BK54"/>
  <c r="X54"/>
  <c r="AJ54"/>
  <c r="BQ54"/>
  <c r="N54"/>
  <c r="CZ54"/>
  <c r="CF54"/>
  <c r="AP50"/>
  <c r="CP50"/>
  <c r="AJ50"/>
  <c r="CR50"/>
  <c r="H50"/>
  <c r="BQ50"/>
  <c r="BW50"/>
  <c r="BK50"/>
  <c r="N50"/>
  <c r="CF50"/>
  <c r="AD50"/>
  <c r="CZ50"/>
  <c r="X50"/>
  <c r="CL50"/>
  <c r="DB50"/>
  <c r="AZ50"/>
  <c r="CR46"/>
  <c r="CL46"/>
  <c r="X46"/>
  <c r="CP46"/>
  <c r="BK46"/>
  <c r="CF46"/>
  <c r="BQ46"/>
  <c r="H46"/>
  <c r="AJ46"/>
  <c r="AD46"/>
  <c r="BW46"/>
  <c r="CZ46"/>
  <c r="AZ46"/>
  <c r="N46"/>
  <c r="AP46"/>
  <c r="AJ42"/>
  <c r="CR42"/>
  <c r="CZ42"/>
  <c r="DB42"/>
  <c r="CP42"/>
  <c r="BW42"/>
  <c r="H42"/>
  <c r="CL42"/>
  <c r="CF42"/>
  <c r="BQ42"/>
  <c r="AP42"/>
  <c r="AD42"/>
  <c r="AG42" s="1"/>
  <c r="N42"/>
  <c r="BK42"/>
  <c r="X42"/>
  <c r="AZ42"/>
  <c r="CR38"/>
  <c r="CP38"/>
  <c r="AZ38"/>
  <c r="BW38"/>
  <c r="CZ38"/>
  <c r="CF38"/>
  <c r="H38"/>
  <c r="DB38"/>
  <c r="BQ38"/>
  <c r="BK38"/>
  <c r="X38"/>
  <c r="AD38"/>
  <c r="AJ38"/>
  <c r="AP38"/>
  <c r="CL38"/>
  <c r="N38"/>
  <c r="CR34"/>
  <c r="H34"/>
  <c r="CL34"/>
  <c r="CP34"/>
  <c r="BK34"/>
  <c r="AZ34"/>
  <c r="AP34"/>
  <c r="AD34"/>
  <c r="BQ34"/>
  <c r="DB34"/>
  <c r="BW34"/>
  <c r="X34"/>
  <c r="CF34"/>
  <c r="CZ34"/>
  <c r="N34"/>
  <c r="Q34" s="1"/>
  <c r="AJ34"/>
  <c r="CP57"/>
  <c r="AP57"/>
  <c r="N57"/>
  <c r="CR57"/>
  <c r="CL57"/>
  <c r="BK57"/>
  <c r="CF57"/>
  <c r="BQ57"/>
  <c r="X57"/>
  <c r="AJ57"/>
  <c r="BW57"/>
  <c r="H57"/>
  <c r="DB57"/>
  <c r="CZ57"/>
  <c r="AD57"/>
  <c r="AZ57"/>
  <c r="CR61"/>
  <c r="CP61"/>
  <c r="CF61"/>
  <c r="N61"/>
  <c r="Q61" s="1"/>
  <c r="BW61"/>
  <c r="BQ61"/>
  <c r="BK61"/>
  <c r="AZ61"/>
  <c r="AD61"/>
  <c r="DB61"/>
  <c r="CZ61"/>
  <c r="AP61"/>
  <c r="AJ61"/>
  <c r="H61"/>
  <c r="CL61"/>
  <c r="X61"/>
  <c r="CR65"/>
  <c r="CP65"/>
  <c r="BQ65"/>
  <c r="CL65"/>
  <c r="DB65"/>
  <c r="BW65"/>
  <c r="H65"/>
  <c r="X65"/>
  <c r="AD65"/>
  <c r="BK65"/>
  <c r="N65"/>
  <c r="CF65"/>
  <c r="AZ65"/>
  <c r="AP65"/>
  <c r="CZ65"/>
  <c r="AJ65"/>
  <c r="CR69"/>
  <c r="CP69"/>
  <c r="DB69"/>
  <c r="CL69"/>
  <c r="BK69"/>
  <c r="X69"/>
  <c r="AJ69"/>
  <c r="BW69"/>
  <c r="CF69"/>
  <c r="AD69"/>
  <c r="AZ69"/>
  <c r="H69"/>
  <c r="AP69"/>
  <c r="N69"/>
  <c r="BQ69"/>
  <c r="CZ69"/>
  <c r="F65"/>
  <c r="F67"/>
  <c r="F62"/>
  <c r="F58"/>
  <c r="F52"/>
  <c r="F39"/>
  <c r="F47"/>
  <c r="F37"/>
  <c r="F33"/>
  <c r="F44"/>
  <c r="F46"/>
  <c r="F57"/>
  <c r="F55"/>
  <c r="F45"/>
  <c r="F56"/>
  <c r="F42"/>
  <c r="F53"/>
  <c r="F64"/>
  <c r="F72"/>
  <c r="F43"/>
  <c r="F35"/>
  <c r="F34"/>
  <c r="F60"/>
  <c r="F71"/>
  <c r="F54"/>
  <c r="F68"/>
  <c r="F40"/>
  <c r="F32"/>
  <c r="F50"/>
  <c r="F41"/>
  <c r="F70"/>
  <c r="F49"/>
  <c r="F69"/>
  <c r="F63"/>
  <c r="F51"/>
  <c r="F36"/>
  <c r="F61"/>
  <c r="F38"/>
  <c r="F48"/>
  <c r="F66"/>
  <c r="F59"/>
  <c r="N44"/>
  <c r="BW44"/>
  <c r="CZ44"/>
  <c r="AD44"/>
  <c r="CR44"/>
  <c r="H44"/>
  <c r="BK44"/>
  <c r="CF44"/>
  <c r="AP44"/>
  <c r="AZ44"/>
  <c r="DB44"/>
  <c r="CL44"/>
  <c r="BQ44"/>
  <c r="CP44"/>
  <c r="X44"/>
  <c r="AJ44"/>
  <c r="CR36"/>
  <c r="CP36"/>
  <c r="DB36"/>
  <c r="BQ36"/>
  <c r="N36"/>
  <c r="CL36"/>
  <c r="H36"/>
  <c r="AP36"/>
  <c r="X36"/>
  <c r="AZ36"/>
  <c r="AJ36"/>
  <c r="CZ36"/>
  <c r="BK36"/>
  <c r="CF36"/>
  <c r="AD36"/>
  <c r="BW36"/>
  <c r="CP63"/>
  <c r="CR63"/>
  <c r="DB63"/>
  <c r="BW63"/>
  <c r="AP63"/>
  <c r="AJ63"/>
  <c r="CL63"/>
  <c r="AD63"/>
  <c r="CF63"/>
  <c r="X63"/>
  <c r="N63"/>
  <c r="H63"/>
  <c r="CZ63"/>
  <c r="AZ63"/>
  <c r="BQ63"/>
  <c r="BK63"/>
  <c r="CJ58"/>
  <c r="CJ44"/>
  <c r="CJ72"/>
  <c r="CJ52"/>
  <c r="CJ53"/>
  <c r="CJ61"/>
  <c r="CJ57"/>
  <c r="CJ54"/>
  <c r="CJ40"/>
  <c r="CJ46"/>
  <c r="CJ67"/>
  <c r="CJ64"/>
  <c r="CJ69"/>
  <c r="CJ60"/>
  <c r="CJ34"/>
  <c r="CJ41"/>
  <c r="CJ33"/>
  <c r="CJ56"/>
  <c r="CJ47"/>
  <c r="CJ62"/>
  <c r="CJ49"/>
  <c r="CJ71"/>
  <c r="CJ45"/>
  <c r="CJ36"/>
  <c r="CJ43"/>
  <c r="CJ55"/>
  <c r="CJ48"/>
  <c r="CJ38"/>
  <c r="CJ59"/>
  <c r="CJ50"/>
  <c r="CJ42"/>
  <c r="CJ37"/>
  <c r="CJ35"/>
  <c r="CJ39"/>
  <c r="CJ65"/>
  <c r="CJ70"/>
  <c r="CJ68"/>
  <c r="CJ66"/>
  <c r="CJ51"/>
  <c r="CJ32"/>
  <c r="CJ63"/>
  <c r="BU49"/>
  <c r="BU46"/>
  <c r="BU71"/>
  <c r="BU57"/>
  <c r="BU53"/>
  <c r="BU59"/>
  <c r="BU69"/>
  <c r="BU66"/>
  <c r="BU43"/>
  <c r="BU72"/>
  <c r="BU35"/>
  <c r="BU41"/>
  <c r="BU34"/>
  <c r="BU56"/>
  <c r="BU37"/>
  <c r="BU60"/>
  <c r="BU61"/>
  <c r="BU52"/>
  <c r="BU64"/>
  <c r="BU40"/>
  <c r="BU38"/>
  <c r="BU58"/>
  <c r="BU50"/>
  <c r="BU51"/>
  <c r="BU39"/>
  <c r="BU68"/>
  <c r="BU62"/>
  <c r="BU44"/>
  <c r="BU70"/>
  <c r="BU33"/>
  <c r="BU32"/>
  <c r="BU65"/>
  <c r="BU36"/>
  <c r="BU67"/>
  <c r="BU48"/>
  <c r="BU54"/>
  <c r="BU45"/>
  <c r="BU55"/>
  <c r="BU47"/>
  <c r="BU42"/>
  <c r="BU63"/>
  <c r="AX51"/>
  <c r="AX43"/>
  <c r="AX41"/>
  <c r="AX69"/>
  <c r="AX60"/>
  <c r="AX42"/>
  <c r="AX57"/>
  <c r="AX71"/>
  <c r="AX47"/>
  <c r="AX54"/>
  <c r="AX44"/>
  <c r="AX55"/>
  <c r="AX62"/>
  <c r="AX65"/>
  <c r="AX40"/>
  <c r="AX35"/>
  <c r="AX70"/>
  <c r="AX63"/>
  <c r="AX33"/>
  <c r="AX64"/>
  <c r="AX58"/>
  <c r="AX72"/>
  <c r="AX38"/>
  <c r="AX32"/>
  <c r="AX48"/>
  <c r="AX36"/>
  <c r="AX68"/>
  <c r="AX46"/>
  <c r="AX61"/>
  <c r="AX34"/>
  <c r="AX49"/>
  <c r="AX52"/>
  <c r="AX56"/>
  <c r="AX53"/>
  <c r="AX67"/>
  <c r="AX59"/>
  <c r="AX37"/>
  <c r="AX45"/>
  <c r="AX66"/>
  <c r="AX39"/>
  <c r="AX50"/>
  <c r="AN33"/>
  <c r="AN38"/>
  <c r="AN58"/>
  <c r="AN56"/>
  <c r="AN72"/>
  <c r="AN55"/>
  <c r="AN65"/>
  <c r="AN45"/>
  <c r="AN49"/>
  <c r="AN71"/>
  <c r="AN48"/>
  <c r="AN37"/>
  <c r="AN41"/>
  <c r="AN42"/>
  <c r="AN70"/>
  <c r="AN64"/>
  <c r="AN43"/>
  <c r="AN36"/>
  <c r="AN66"/>
  <c r="AN47"/>
  <c r="AN44"/>
  <c r="AN35"/>
  <c r="AN67"/>
  <c r="AN51"/>
  <c r="AN32"/>
  <c r="AN50"/>
  <c r="AN68"/>
  <c r="AN61"/>
  <c r="AN53"/>
  <c r="AN39"/>
  <c r="AN54"/>
  <c r="AN60"/>
  <c r="AN59"/>
  <c r="AN34"/>
  <c r="AN52"/>
  <c r="AN46"/>
  <c r="AN57"/>
  <c r="AN62"/>
  <c r="AN69"/>
  <c r="AN63"/>
  <c r="AN40"/>
  <c r="L33"/>
  <c r="L55"/>
  <c r="L48"/>
  <c r="L61"/>
  <c r="L63"/>
  <c r="L53"/>
  <c r="L32"/>
  <c r="L46"/>
  <c r="L42"/>
  <c r="L72"/>
  <c r="L40"/>
  <c r="L35"/>
  <c r="L43"/>
  <c r="L58"/>
  <c r="L60"/>
  <c r="L56"/>
  <c r="L68"/>
  <c r="L41"/>
  <c r="L52"/>
  <c r="L45"/>
  <c r="L54"/>
  <c r="L50"/>
  <c r="L70"/>
  <c r="L69"/>
  <c r="L67"/>
  <c r="L66"/>
  <c r="L49"/>
  <c r="L44"/>
  <c r="L59"/>
  <c r="L36"/>
  <c r="L47"/>
  <c r="L57"/>
  <c r="L34"/>
  <c r="L37"/>
  <c r="L65"/>
  <c r="L64"/>
  <c r="L71"/>
  <c r="L39"/>
  <c r="L51"/>
  <c r="L38"/>
  <c r="L62"/>
  <c r="CR53"/>
  <c r="CP53"/>
  <c r="AJ53"/>
  <c r="DB53"/>
  <c r="BQ53"/>
  <c r="CL53"/>
  <c r="H53"/>
  <c r="BW53"/>
  <c r="AD53"/>
  <c r="X53"/>
  <c r="AZ53"/>
  <c r="BK53"/>
  <c r="CF53"/>
  <c r="N53"/>
  <c r="AP53"/>
  <c r="CZ53"/>
  <c r="CR49"/>
  <c r="CP49"/>
  <c r="X49"/>
  <c r="H49"/>
  <c r="BW49"/>
  <c r="N49"/>
  <c r="DB49"/>
  <c r="BQ49"/>
  <c r="CZ49"/>
  <c r="AZ49"/>
  <c r="CL49"/>
  <c r="CF49"/>
  <c r="BK49"/>
  <c r="AD49"/>
  <c r="AJ49"/>
  <c r="AP49"/>
  <c r="CR45"/>
  <c r="CP45"/>
  <c r="BW45"/>
  <c r="BQ45"/>
  <c r="CL45"/>
  <c r="X45"/>
  <c r="AD45"/>
  <c r="AG45" s="1"/>
  <c r="CF45"/>
  <c r="AJ45"/>
  <c r="AZ45"/>
  <c r="AP45"/>
  <c r="H45"/>
  <c r="DB45"/>
  <c r="BK45"/>
  <c r="N45"/>
  <c r="CZ45"/>
  <c r="CR41"/>
  <c r="CP41"/>
  <c r="CL41"/>
  <c r="DB41"/>
  <c r="CF41"/>
  <c r="BW41"/>
  <c r="H41"/>
  <c r="BQ41"/>
  <c r="BK41"/>
  <c r="X41"/>
  <c r="N41"/>
  <c r="CZ41"/>
  <c r="AZ41"/>
  <c r="AD41"/>
  <c r="AP41"/>
  <c r="AJ41"/>
  <c r="CP37"/>
  <c r="CR37"/>
  <c r="AZ37"/>
  <c r="H37"/>
  <c r="BQ37"/>
  <c r="AJ37"/>
  <c r="BW37"/>
  <c r="N37"/>
  <c r="DB37"/>
  <c r="BK37"/>
  <c r="AP37"/>
  <c r="CF37"/>
  <c r="X37"/>
  <c r="CL37"/>
  <c r="CZ37"/>
  <c r="AD37"/>
  <c r="CR32"/>
  <c r="CP32"/>
  <c r="AZ32"/>
  <c r="DB32"/>
  <c r="BW32"/>
  <c r="AP32"/>
  <c r="AS32" s="1"/>
  <c r="X32"/>
  <c r="AD32"/>
  <c r="AJ32"/>
  <c r="CF32"/>
  <c r="CL32"/>
  <c r="BQ32"/>
  <c r="N32"/>
  <c r="BK32"/>
  <c r="CZ32"/>
  <c r="BQ58"/>
  <c r="CP58"/>
  <c r="CR58"/>
  <c r="DB58"/>
  <c r="BW58"/>
  <c r="AP58"/>
  <c r="H58"/>
  <c r="CF58"/>
  <c r="BK58"/>
  <c r="X58"/>
  <c r="CZ58"/>
  <c r="CL58"/>
  <c r="AZ58"/>
  <c r="AJ58"/>
  <c r="AD58"/>
  <c r="N58"/>
  <c r="CR62"/>
  <c r="H62"/>
  <c r="CP62"/>
  <c r="CF62"/>
  <c r="CL62"/>
  <c r="AJ62"/>
  <c r="AP62"/>
  <c r="BQ62"/>
  <c r="AZ62"/>
  <c r="N62"/>
  <c r="BK62"/>
  <c r="AD62"/>
  <c r="CZ62"/>
  <c r="BW62"/>
  <c r="DB62"/>
  <c r="X62"/>
  <c r="CR66"/>
  <c r="CZ66"/>
  <c r="CP66"/>
  <c r="H66"/>
  <c r="BQ66"/>
  <c r="AZ66"/>
  <c r="N66"/>
  <c r="AD66"/>
  <c r="DB66"/>
  <c r="AP66"/>
  <c r="CL66"/>
  <c r="BW66"/>
  <c r="X66"/>
  <c r="AJ66"/>
  <c r="CF66"/>
  <c r="BK66"/>
  <c r="CR70"/>
  <c r="CP70"/>
  <c r="CL70"/>
  <c r="H70"/>
  <c r="AD70"/>
  <c r="AJ70"/>
  <c r="N70"/>
  <c r="BK70"/>
  <c r="X70"/>
  <c r="DB70"/>
  <c r="BW70"/>
  <c r="BQ70"/>
  <c r="AZ70"/>
  <c r="AP70"/>
  <c r="AS70" s="1"/>
  <c r="CZ70"/>
  <c r="CF70"/>
  <c r="BE72"/>
  <c r="BF41"/>
  <c r="BE67"/>
  <c r="BE58"/>
  <c r="BF69"/>
  <c r="T57"/>
  <c r="U49"/>
  <c r="U67"/>
  <c r="U42"/>
  <c r="BG71"/>
  <c r="BF71"/>
  <c r="U71"/>
  <c r="T71"/>
  <c r="T33"/>
  <c r="BT33"/>
  <c r="BE38"/>
  <c r="BF48"/>
  <c r="AU61"/>
  <c r="BG42"/>
  <c r="BF49"/>
  <c r="BF46"/>
  <c r="BF36"/>
  <c r="T52"/>
  <c r="T72"/>
  <c r="AU63"/>
  <c r="BF62"/>
  <c r="BF63"/>
  <c r="BF37"/>
  <c r="U38"/>
  <c r="U58"/>
  <c r="T60"/>
  <c r="U37"/>
  <c r="U45"/>
  <c r="BE53"/>
  <c r="AU59"/>
  <c r="U50"/>
  <c r="U64"/>
  <c r="AU37"/>
  <c r="U48"/>
  <c r="U61"/>
  <c r="BE45"/>
  <c r="U66"/>
  <c r="BF38"/>
  <c r="U57"/>
  <c r="AV43"/>
  <c r="U35"/>
  <c r="BE56"/>
  <c r="U56"/>
  <c r="BF56"/>
  <c r="T35"/>
  <c r="BE35"/>
  <c r="BG51"/>
  <c r="BF51"/>
  <c r="S67"/>
  <c r="BE51"/>
  <c r="BE64"/>
  <c r="BF39"/>
  <c r="BF60"/>
  <c r="T37"/>
  <c r="U72"/>
  <c r="U40"/>
  <c r="U70"/>
  <c r="T48"/>
  <c r="T40"/>
  <c r="U54"/>
  <c r="U34"/>
  <c r="U46"/>
  <c r="U62"/>
  <c r="T68"/>
  <c r="S56"/>
  <c r="T54"/>
  <c r="S36"/>
  <c r="T62"/>
  <c r="R32"/>
  <c r="R67"/>
  <c r="S59"/>
  <c r="T49"/>
  <c r="U39"/>
  <c r="R34"/>
  <c r="R57"/>
  <c r="R41"/>
  <c r="S61"/>
  <c r="S45"/>
  <c r="T63"/>
  <c r="T47"/>
  <c r="U32"/>
  <c r="T66"/>
  <c r="U33"/>
  <c r="R72"/>
  <c r="T38"/>
  <c r="R60"/>
  <c r="R37"/>
  <c r="T46"/>
  <c r="R63"/>
  <c r="R47"/>
  <c r="S71"/>
  <c r="S55"/>
  <c r="S39"/>
  <c r="T61"/>
  <c r="T45"/>
  <c r="R69"/>
  <c r="R53"/>
  <c r="S33"/>
  <c r="S57"/>
  <c r="S41"/>
  <c r="T59"/>
  <c r="U63"/>
  <c r="R52"/>
  <c r="S72"/>
  <c r="R40"/>
  <c r="S44"/>
  <c r="T42"/>
  <c r="R48"/>
  <c r="S52"/>
  <c r="T32"/>
  <c r="R71"/>
  <c r="R55"/>
  <c r="R39"/>
  <c r="S63"/>
  <c r="S47"/>
  <c r="T69"/>
  <c r="T36"/>
  <c r="R38"/>
  <c r="R61"/>
  <c r="R45"/>
  <c r="S65"/>
  <c r="S49"/>
  <c r="T67"/>
  <c r="T34"/>
  <c r="R43"/>
  <c r="S35"/>
  <c r="R49"/>
  <c r="T39"/>
  <c r="BF43"/>
  <c r="BE36"/>
  <c r="BF68"/>
  <c r="BF35"/>
  <c r="BE42"/>
  <c r="AU40"/>
  <c r="AU72"/>
  <c r="R68"/>
  <c r="S60"/>
  <c r="S68"/>
  <c r="R56"/>
  <c r="R44"/>
  <c r="S64"/>
  <c r="R64"/>
  <c r="R59"/>
  <c r="T41"/>
  <c r="R65"/>
  <c r="S37"/>
  <c r="T55"/>
  <c r="BG68"/>
  <c r="BF34"/>
  <c r="BF50"/>
  <c r="BF33"/>
  <c r="BF44"/>
  <c r="BF55"/>
  <c r="BE33"/>
  <c r="BE49"/>
  <c r="BE57"/>
  <c r="BE65"/>
  <c r="BE32"/>
  <c r="AU46"/>
  <c r="BF72"/>
  <c r="BE54"/>
  <c r="BF67"/>
  <c r="BE50"/>
  <c r="U53"/>
  <c r="U65"/>
  <c r="U36"/>
  <c r="U44"/>
  <c r="U52"/>
  <c r="U60"/>
  <c r="U68"/>
  <c r="G10" l="1"/>
  <c r="G12"/>
  <c r="G11"/>
  <c r="AT34"/>
  <c r="BT36"/>
  <c r="AW36"/>
  <c r="BT39"/>
  <c r="AG35"/>
  <c r="BD66"/>
  <c r="BZ70"/>
  <c r="AT48"/>
  <c r="Q40"/>
  <c r="BD59"/>
  <c r="AW41"/>
  <c r="CA67"/>
  <c r="BC62"/>
  <c r="AT51"/>
  <c r="AT49"/>
  <c r="AM54"/>
  <c r="AW33"/>
  <c r="AM58"/>
  <c r="BN45"/>
  <c r="CO72"/>
  <c r="CA47"/>
  <c r="AV35"/>
  <c r="AS35"/>
  <c r="AW56"/>
  <c r="AV39"/>
  <c r="AA55"/>
  <c r="AV41"/>
  <c r="BD63"/>
  <c r="BH69"/>
  <c r="AG40"/>
  <c r="AA60"/>
  <c r="AT33"/>
  <c r="AG57"/>
  <c r="BT70"/>
  <c r="AT47"/>
  <c r="AV60"/>
  <c r="Q52"/>
  <c r="Q62"/>
  <c r="AG41"/>
  <c r="AM66"/>
  <c r="AA51"/>
  <c r="BH47"/>
  <c r="CI47"/>
  <c r="BT34"/>
  <c r="BN54"/>
  <c r="AG70"/>
  <c r="BZ60"/>
  <c r="BT49"/>
  <c r="CA37"/>
  <c r="BZ45"/>
  <c r="CA36"/>
  <c r="CI55"/>
  <c r="BH71"/>
  <c r="AG67"/>
  <c r="AV53"/>
  <c r="Q67"/>
  <c r="Q60"/>
  <c r="AT57"/>
  <c r="BC39"/>
  <c r="AV65"/>
  <c r="AG43"/>
  <c r="AS43"/>
  <c r="BH42"/>
  <c r="BG58"/>
  <c r="AM68"/>
  <c r="BC52"/>
  <c r="BH66"/>
  <c r="AG72"/>
  <c r="CA69"/>
  <c r="CA41"/>
  <c r="BH61"/>
  <c r="Q39"/>
  <c r="BG43"/>
  <c r="BZ47"/>
  <c r="CA34"/>
  <c r="BT38"/>
  <c r="AS59"/>
  <c r="AS36"/>
  <c r="AW46"/>
  <c r="AT37"/>
  <c r="AV59"/>
  <c r="BC55"/>
  <c r="BN38"/>
  <c r="AT69"/>
  <c r="BC33"/>
  <c r="CA55"/>
  <c r="AT54"/>
  <c r="AM43"/>
  <c r="K45"/>
  <c r="BN32"/>
  <c r="BD36"/>
  <c r="BD58"/>
  <c r="BN37"/>
  <c r="AM67"/>
  <c r="AS56"/>
  <c r="AM39"/>
  <c r="Q47"/>
  <c r="AS44"/>
  <c r="AG59"/>
  <c r="AW72"/>
  <c r="AU68"/>
  <c r="BD55"/>
  <c r="BD53"/>
  <c r="BT46"/>
  <c r="CA42"/>
  <c r="BN68"/>
  <c r="AG48"/>
  <c r="AS71"/>
  <c r="AM42"/>
  <c r="AW55"/>
  <c r="AG53"/>
  <c r="AU57"/>
  <c r="AV37"/>
  <c r="BC37"/>
  <c r="BG38"/>
  <c r="AU39"/>
  <c r="AS63"/>
  <c r="AT58"/>
  <c r="BD65"/>
  <c r="CI32"/>
  <c r="CC46"/>
  <c r="CC51"/>
  <c r="CC44"/>
  <c r="K41"/>
  <c r="AA58"/>
  <c r="CI66"/>
  <c r="K33"/>
  <c r="AG68"/>
  <c r="AG36"/>
  <c r="AM59"/>
  <c r="AV55"/>
  <c r="BN49"/>
  <c r="BZ64"/>
  <c r="AS69"/>
  <c r="AA67"/>
  <c r="AM48"/>
  <c r="AV54"/>
  <c r="BD62"/>
  <c r="BN70"/>
  <c r="BT48"/>
  <c r="CA62"/>
  <c r="BZ49"/>
  <c r="CA59"/>
  <c r="AU49"/>
  <c r="BG63"/>
  <c r="BH70"/>
  <c r="CO55"/>
  <c r="AA69"/>
  <c r="BC32"/>
  <c r="CA71"/>
  <c r="AS67"/>
  <c r="AU45"/>
  <c r="BC68"/>
  <c r="BG33"/>
  <c r="BZ37"/>
  <c r="AU66"/>
  <c r="BT53"/>
  <c r="AS52"/>
  <c r="BN58"/>
  <c r="BZ55"/>
  <c r="CI41"/>
  <c r="CI52"/>
  <c r="CO64"/>
  <c r="AA37"/>
  <c r="CO32"/>
  <c r="CI34"/>
  <c r="AS47"/>
  <c r="AG69"/>
  <c r="BT59"/>
  <c r="AA38"/>
  <c r="AS72"/>
  <c r="AS61"/>
  <c r="BD32"/>
  <c r="CI51"/>
  <c r="CO51"/>
  <c r="CC63"/>
  <c r="AV62"/>
  <c r="AV64"/>
  <c r="BG45"/>
  <c r="CA45"/>
  <c r="AV50"/>
  <c r="AS51"/>
  <c r="AU43"/>
  <c r="AG61"/>
  <c r="AV46"/>
  <c r="BD72"/>
  <c r="AW66"/>
  <c r="BC45"/>
  <c r="BH57"/>
  <c r="CA33"/>
  <c r="CC38"/>
  <c r="CO60"/>
  <c r="CC36"/>
  <c r="CC42"/>
  <c r="CC47"/>
  <c r="CO45"/>
  <c r="K54"/>
  <c r="CI69"/>
  <c r="CI58"/>
  <c r="AA52"/>
  <c r="BD42"/>
  <c r="BD45"/>
  <c r="AT38"/>
  <c r="BD38"/>
  <c r="Q50"/>
  <c r="Q66"/>
  <c r="BN44"/>
  <c r="AG33"/>
  <c r="AS53"/>
  <c r="AU41"/>
  <c r="BC40"/>
  <c r="BD48"/>
  <c r="BN40"/>
  <c r="BZ71"/>
  <c r="CA49"/>
  <c r="K40"/>
  <c r="AA62"/>
  <c r="AA44"/>
  <c r="K66"/>
  <c r="BN60"/>
  <c r="CA50"/>
  <c r="AS34"/>
  <c r="AV45"/>
  <c r="AG49"/>
  <c r="BG34"/>
  <c r="AS68"/>
  <c r="AS38"/>
  <c r="BG48"/>
  <c r="AU58"/>
  <c r="BH72"/>
  <c r="BD50"/>
  <c r="BN59"/>
  <c r="CA66"/>
  <c r="BZ36"/>
  <c r="BH58"/>
  <c r="BZ61"/>
  <c r="AM36"/>
  <c r="AG50"/>
  <c r="AS57"/>
  <c r="AG51"/>
  <c r="CA32"/>
  <c r="BT44"/>
  <c r="BN69"/>
  <c r="AV36"/>
  <c r="BG49"/>
  <c r="BZ50"/>
  <c r="CI49"/>
  <c r="AU67"/>
  <c r="BZ52"/>
  <c r="BH64"/>
  <c r="AG66"/>
  <c r="BD70"/>
  <c r="BN64"/>
  <c r="BT63"/>
  <c r="AU35"/>
  <c r="BC41"/>
  <c r="AS37"/>
  <c r="BC44"/>
  <c r="AG63"/>
  <c r="BD68"/>
  <c r="AS48"/>
  <c r="AS55"/>
  <c r="BZ34"/>
  <c r="AG46"/>
  <c r="BH45"/>
  <c r="CC61"/>
  <c r="AT64"/>
  <c r="BN57"/>
  <c r="BN71"/>
  <c r="BH67"/>
  <c r="BD52"/>
  <c r="BT42"/>
  <c r="BZ43"/>
  <c r="BZ63"/>
  <c r="BD61"/>
  <c r="BC49"/>
  <c r="AT43"/>
  <c r="AU55"/>
  <c r="AW40"/>
  <c r="AU44"/>
  <c r="AG58"/>
  <c r="AM57"/>
  <c r="AT46"/>
  <c r="BT51"/>
  <c r="BC50"/>
  <c r="BD44"/>
  <c r="BC56"/>
  <c r="K57"/>
  <c r="AU32"/>
  <c r="BH59"/>
  <c r="BZ56"/>
  <c r="BZ66"/>
  <c r="AV44"/>
  <c r="BT47"/>
  <c r="CO54"/>
  <c r="K48"/>
  <c r="CI40"/>
  <c r="BH35"/>
  <c r="CA57"/>
  <c r="AW45"/>
  <c r="BG64"/>
  <c r="CC37"/>
  <c r="AT62"/>
  <c r="BC43"/>
  <c r="AV67"/>
  <c r="BG32"/>
  <c r="BD37"/>
  <c r="BD60"/>
  <c r="BN62"/>
  <c r="AW62"/>
  <c r="AS46"/>
  <c r="BD69"/>
  <c r="BZ44"/>
  <c r="AU69"/>
  <c r="AV57"/>
  <c r="CA43"/>
  <c r="BC72"/>
  <c r="CI62"/>
  <c r="CA72"/>
  <c r="K59"/>
  <c r="BG56"/>
  <c r="AU51"/>
  <c r="CI46"/>
  <c r="BE66"/>
  <c r="AT65"/>
  <c r="BN66"/>
  <c r="BC66"/>
  <c r="AS60"/>
  <c r="AM63"/>
  <c r="AW47"/>
  <c r="BE41"/>
  <c r="BG44"/>
  <c r="BH52"/>
  <c r="BG69"/>
  <c r="BG37"/>
  <c r="BT32"/>
  <c r="BT56"/>
  <c r="CA70"/>
  <c r="CA38"/>
  <c r="BT45"/>
  <c r="BZ57"/>
  <c r="CA35"/>
  <c r="CA52"/>
  <c r="BZ51"/>
  <c r="CI63"/>
  <c r="CO62"/>
  <c r="AT63"/>
  <c r="AM41"/>
  <c r="AU65"/>
  <c r="BC53"/>
  <c r="BD33"/>
  <c r="BE44"/>
  <c r="BH65"/>
  <c r="BH33"/>
  <c r="BN34"/>
  <c r="BH62"/>
  <c r="BZ42"/>
  <c r="CA48"/>
  <c r="CI60"/>
  <c r="CO36"/>
  <c r="CO57"/>
  <c r="K61"/>
  <c r="AA50"/>
  <c r="AA32"/>
  <c r="CC50"/>
  <c r="CI43"/>
  <c r="CO47"/>
  <c r="CC55"/>
  <c r="CI64"/>
  <c r="CC48"/>
  <c r="AA35"/>
  <c r="AA40"/>
  <c r="CI45"/>
  <c r="CC57"/>
  <c r="BT35"/>
  <c r="BH39"/>
  <c r="Q43"/>
  <c r="AG47"/>
  <c r="BG47"/>
  <c r="CI57"/>
  <c r="AU52"/>
  <c r="AW38"/>
  <c r="AG34"/>
  <c r="AG38"/>
  <c r="AV38"/>
  <c r="CA58"/>
  <c r="AV72"/>
  <c r="BC65"/>
  <c r="AG55"/>
  <c r="AT70"/>
  <c r="AT32"/>
  <c r="AT72"/>
  <c r="AU50"/>
  <c r="AT53"/>
  <c r="AV48"/>
  <c r="CI70"/>
  <c r="BT66"/>
  <c r="CA44"/>
  <c r="Q55"/>
  <c r="AM71"/>
  <c r="AW59"/>
  <c r="AW67"/>
  <c r="AW61"/>
  <c r="BE59"/>
  <c r="AG54"/>
  <c r="BG57"/>
  <c r="BN55"/>
  <c r="BT55"/>
  <c r="AM38"/>
  <c r="AW44"/>
  <c r="AW48"/>
  <c r="BN46"/>
  <c r="Q49"/>
  <c r="AM40"/>
  <c r="BD43"/>
  <c r="BN36"/>
  <c r="AW63"/>
  <c r="BC70"/>
  <c r="BD46"/>
  <c r="BT61"/>
  <c r="BT43"/>
  <c r="AU48"/>
  <c r="AT45"/>
  <c r="AV69"/>
  <c r="AT66"/>
  <c r="BT54"/>
  <c r="AW37"/>
  <c r="BC48"/>
  <c r="BD56"/>
  <c r="BE63"/>
  <c r="AW58"/>
  <c r="BE60"/>
  <c r="BN50"/>
  <c r="BG70"/>
  <c r="AA45"/>
  <c r="CI67"/>
  <c r="CC67"/>
  <c r="CC35"/>
  <c r="AA64"/>
  <c r="CO63"/>
  <c r="CO33"/>
  <c r="CI50"/>
  <c r="CO38"/>
  <c r="Q63"/>
  <c r="K55"/>
  <c r="CA68"/>
  <c r="Q59"/>
  <c r="AT56"/>
  <c r="AW35"/>
  <c r="BN39"/>
  <c r="AG39"/>
  <c r="BH43"/>
  <c r="BC51"/>
  <c r="BE69"/>
  <c r="AM33"/>
  <c r="BC57"/>
  <c r="AM65"/>
  <c r="AM61"/>
  <c r="AM72"/>
  <c r="AT55"/>
  <c r="BE37"/>
  <c r="AM70"/>
  <c r="AU34"/>
  <c r="AW68"/>
  <c r="BG72"/>
  <c r="BH50"/>
  <c r="AU36"/>
  <c r="AW32"/>
  <c r="BC58"/>
  <c r="CC69"/>
  <c r="BT52"/>
  <c r="BT71"/>
  <c r="AS65"/>
  <c r="AG37"/>
  <c r="AG65"/>
  <c r="AT40"/>
  <c r="BE70"/>
  <c r="BG40"/>
  <c r="BT60"/>
  <c r="BG66"/>
  <c r="AV70"/>
  <c r="AM55"/>
  <c r="BZ69"/>
  <c r="BH34"/>
  <c r="AG64"/>
  <c r="BT67"/>
  <c r="AW60"/>
  <c r="AW69"/>
  <c r="BE40"/>
  <c r="AW70"/>
  <c r="AU47"/>
  <c r="CI36"/>
  <c r="CA39"/>
  <c r="AS64"/>
  <c r="AU53"/>
  <c r="BH53"/>
  <c r="BG65"/>
  <c r="BZ53"/>
  <c r="BD71"/>
  <c r="BH48"/>
  <c r="BH37"/>
  <c r="Q45"/>
  <c r="AG60"/>
  <c r="AT41"/>
  <c r="BN41"/>
  <c r="AT60"/>
  <c r="AW52"/>
  <c r="BE55"/>
  <c r="BD57"/>
  <c r="BN65"/>
  <c r="CC70"/>
  <c r="CO39"/>
  <c r="CC72"/>
  <c r="K53"/>
  <c r="Q71"/>
  <c r="BN43"/>
  <c r="AG56"/>
  <c r="AM32"/>
  <c r="AM46"/>
  <c r="AV49"/>
  <c r="AM49"/>
  <c r="AW54"/>
  <c r="CA63"/>
  <c r="BD47"/>
  <c r="BF66"/>
  <c r="BG36"/>
  <c r="AA54"/>
  <c r="BF57"/>
  <c r="BE68"/>
  <c r="CA60"/>
  <c r="CO49"/>
  <c r="K69"/>
  <c r="CC40"/>
  <c r="AA70"/>
  <c r="BE61"/>
  <c r="BC36"/>
  <c r="Q33"/>
  <c r="Q70"/>
  <c r="BC35"/>
  <c r="BG39"/>
  <c r="AW71"/>
  <c r="BC46"/>
  <c r="BH68"/>
  <c r="BH36"/>
  <c r="BG53"/>
  <c r="CA54"/>
  <c r="CA61"/>
  <c r="CC45"/>
  <c r="AA36"/>
  <c r="AS42"/>
  <c r="AV61"/>
  <c r="AM34"/>
  <c r="AU64"/>
  <c r="AU33"/>
  <c r="BG55"/>
  <c r="AW57"/>
  <c r="BC64"/>
  <c r="BD49"/>
  <c r="BH46"/>
  <c r="CI71"/>
  <c r="CC60"/>
  <c r="CI33"/>
  <c r="AA41"/>
  <c r="CC34"/>
  <c r="CC39"/>
  <c r="CI48"/>
  <c r="CO56"/>
  <c r="CO37"/>
  <c r="K70"/>
  <c r="K72"/>
  <c r="AA49"/>
  <c r="AA72"/>
  <c r="CI61"/>
  <c r="CC41"/>
  <c r="K42"/>
  <c r="AA71"/>
  <c r="AA53"/>
  <c r="K34"/>
  <c r="K50"/>
  <c r="BT68"/>
  <c r="AM56"/>
  <c r="BD51"/>
  <c r="CI38"/>
  <c r="AV52"/>
  <c r="AS58"/>
  <c r="BF52"/>
  <c r="AM64"/>
  <c r="AU60"/>
  <c r="AS66"/>
  <c r="AV66"/>
  <c r="BH40"/>
  <c r="AG62"/>
  <c r="AM44"/>
  <c r="AV32"/>
  <c r="BF59"/>
  <c r="BE46"/>
  <c r="BE43"/>
  <c r="BC42"/>
  <c r="BZ68"/>
  <c r="Q35"/>
  <c r="AT59"/>
  <c r="BT65"/>
  <c r="AM50"/>
  <c r="AV68"/>
  <c r="BC71"/>
  <c r="AU54"/>
  <c r="AV63"/>
  <c r="BC38"/>
  <c r="BF65"/>
  <c r="BG67"/>
  <c r="BG52"/>
  <c r="BH60"/>
  <c r="BN61"/>
  <c r="BT58"/>
  <c r="BT64"/>
  <c r="BZ33"/>
  <c r="BZ38"/>
  <c r="BZ67"/>
  <c r="CI54"/>
  <c r="AS39"/>
  <c r="AS62"/>
  <c r="AT71"/>
  <c r="AS33"/>
  <c r="AT44"/>
  <c r="BN52"/>
  <c r="AW49"/>
  <c r="BD64"/>
  <c r="BE39"/>
  <c r="BD41"/>
  <c r="BH32"/>
  <c r="BN42"/>
  <c r="BH38"/>
  <c r="K37"/>
  <c r="CI68"/>
  <c r="CC52"/>
  <c r="AA34"/>
  <c r="CC58"/>
  <c r="CC56"/>
  <c r="CO61"/>
  <c r="CC33"/>
  <c r="K49"/>
  <c r="AA42"/>
  <c r="CC65"/>
  <c r="CC32"/>
  <c r="K58"/>
  <c r="AA46"/>
  <c r="K67"/>
  <c r="K52"/>
  <c r="BZ62"/>
  <c r="BZ59"/>
  <c r="BN56"/>
  <c r="AM47"/>
  <c r="AW51"/>
  <c r="BH56"/>
  <c r="BT57"/>
  <c r="AG32"/>
  <c r="AS49"/>
  <c r="BC34"/>
  <c r="BC63"/>
  <c r="BD34"/>
  <c r="BE48"/>
  <c r="BE34"/>
  <c r="BG50"/>
  <c r="AM53"/>
  <c r="BF58"/>
  <c r="AV33"/>
  <c r="AW53"/>
  <c r="BT41"/>
  <c r="BN48"/>
  <c r="BH55"/>
  <c r="AG71"/>
  <c r="AM45"/>
  <c r="BZ72"/>
  <c r="CA46"/>
  <c r="BZ65"/>
  <c r="AT67"/>
  <c r="AT39"/>
  <c r="BE62"/>
  <c r="AT68"/>
  <c r="AT36"/>
  <c r="AW42"/>
  <c r="BF54"/>
  <c r="BG54"/>
  <c r="BN67"/>
  <c r="CO70"/>
  <c r="CO68"/>
  <c r="CO46"/>
  <c r="AA59"/>
  <c r="CC66"/>
  <c r="CO69"/>
  <c r="CI37"/>
  <c r="K71"/>
  <c r="AV51"/>
  <c r="BZ46"/>
  <c r="AU42"/>
  <c r="BG41"/>
  <c r="CA53"/>
  <c r="Q44"/>
  <c r="Q54"/>
  <c r="AU38"/>
  <c r="BG61"/>
  <c r="BF47"/>
  <c r="BN35"/>
  <c r="CC62"/>
  <c r="CO41"/>
  <c r="CO53"/>
  <c r="K63"/>
  <c r="CO42"/>
  <c r="BF45"/>
  <c r="AS50"/>
  <c r="AV47"/>
  <c r="BH51"/>
  <c r="BT37"/>
  <c r="U47"/>
  <c r="U69"/>
  <c r="CC53"/>
  <c r="CO40"/>
  <c r="CO58"/>
  <c r="K38"/>
  <c r="CI42"/>
  <c r="AM52"/>
  <c r="AM62"/>
  <c r="AV71"/>
  <c r="AW39"/>
  <c r="BD54"/>
  <c r="BN63"/>
  <c r="BT72"/>
  <c r="BZ32"/>
  <c r="BZ54"/>
  <c r="AA61"/>
  <c r="AU71"/>
  <c r="AU56"/>
  <c r="AT42"/>
  <c r="BN72"/>
  <c r="BE52"/>
  <c r="BF70"/>
  <c r="BH41"/>
  <c r="CA65"/>
  <c r="AA68"/>
  <c r="CA64"/>
  <c r="CC59"/>
  <c r="CO44"/>
  <c r="AA48"/>
  <c r="CA40"/>
  <c r="CO71"/>
  <c r="CO50"/>
  <c r="K51"/>
  <c r="Q57"/>
  <c r="AG44"/>
  <c r="AM69"/>
  <c r="AV34"/>
  <c r="BF42"/>
  <c r="BN47"/>
  <c r="BZ40"/>
  <c r="AS40"/>
  <c r="AV56"/>
  <c r="U41"/>
  <c r="AM37"/>
  <c r="BC47"/>
  <c r="AT61"/>
  <c r="BD67"/>
  <c r="BE71"/>
  <c r="AW50"/>
  <c r="BC61"/>
  <c r="BF53"/>
  <c r="BG62"/>
  <c r="BZ58"/>
  <c r="CI39"/>
  <c r="CC54"/>
  <c r="CO65"/>
  <c r="K46"/>
  <c r="T53"/>
  <c r="AA57"/>
  <c r="CI59"/>
  <c r="CO48"/>
  <c r="T43"/>
  <c r="U59"/>
  <c r="AA33"/>
  <c r="CC49"/>
  <c r="CO66"/>
  <c r="K35"/>
  <c r="AA39"/>
  <c r="T50"/>
  <c r="Q65"/>
  <c r="Q38"/>
  <c r="AM51"/>
  <c r="BC67"/>
  <c r="BH44"/>
  <c r="AV58"/>
  <c r="AW34"/>
  <c r="BG46"/>
  <c r="CO67"/>
  <c r="AA43"/>
  <c r="CI53"/>
  <c r="T44"/>
  <c r="AA47"/>
  <c r="AS41"/>
  <c r="AU70"/>
  <c r="BC54"/>
  <c r="BT50"/>
  <c r="BT69"/>
  <c r="BZ35"/>
  <c r="CI65"/>
  <c r="AT35"/>
  <c r="BF61"/>
  <c r="AW65"/>
  <c r="BT62"/>
  <c r="BH54"/>
  <c r="CO34"/>
  <c r="AA63"/>
  <c r="CO35"/>
  <c r="CC68"/>
  <c r="U55"/>
  <c r="AA66"/>
  <c r="AA65"/>
  <c r="T65"/>
  <c r="K44"/>
  <c r="Q58"/>
  <c r="BF40"/>
  <c r="AG52"/>
  <c r="AV40"/>
  <c r="AW64"/>
  <c r="AU62"/>
  <c r="AV42"/>
  <c r="BG59"/>
  <c r="BG60"/>
  <c r="BN33"/>
  <c r="BT40"/>
  <c r="BZ48"/>
  <c r="BZ41"/>
  <c r="T58"/>
  <c r="BF32"/>
  <c r="AS45"/>
  <c r="AT52"/>
  <c r="AT50"/>
  <c r="BC59"/>
  <c r="BD40"/>
  <c r="BC69"/>
  <c r="BF64"/>
  <c r="BH63"/>
  <c r="BN53"/>
  <c r="BH49"/>
  <c r="BZ39"/>
  <c r="CO59"/>
  <c r="CI44"/>
  <c r="CO52"/>
  <c r="K64"/>
  <c r="T70"/>
  <c r="CC71"/>
  <c r="CC64"/>
  <c r="K56"/>
  <c r="K60"/>
  <c r="K65"/>
  <c r="T56"/>
  <c r="Q56"/>
  <c r="CA51"/>
  <c r="BE47"/>
  <c r="K68"/>
  <c r="U43"/>
  <c r="CI56"/>
  <c r="Q53"/>
  <c r="Q42"/>
  <c r="BD35"/>
  <c r="CO43"/>
  <c r="K62"/>
  <c r="S48"/>
  <c r="S43"/>
  <c r="K43"/>
  <c r="Q48"/>
  <c r="Q64"/>
  <c r="BG35"/>
  <c r="BD39"/>
  <c r="CI35"/>
  <c r="K32"/>
  <c r="CI72"/>
  <c r="Q68"/>
  <c r="Q46"/>
  <c r="BN51"/>
  <c r="CC43"/>
  <c r="K36"/>
  <c r="CA56"/>
  <c r="S40"/>
  <c r="AA56"/>
  <c r="K39"/>
  <c r="K47"/>
  <c r="W15"/>
  <c r="W16"/>
  <c r="AC15"/>
  <c r="AC16"/>
  <c r="CK15"/>
  <c r="CK16"/>
  <c r="CK14"/>
  <c r="Q37"/>
  <c r="Q69"/>
  <c r="Q32"/>
  <c r="CE14"/>
  <c r="CE16"/>
  <c r="CE15"/>
  <c r="BJ15"/>
  <c r="BJ17"/>
  <c r="AO15"/>
  <c r="AO17"/>
  <c r="AI15"/>
  <c r="AI16"/>
  <c r="G17" i="7"/>
  <c r="G16"/>
  <c r="G18"/>
  <c r="Q41" i="8"/>
  <c r="Q36"/>
  <c r="BV15"/>
  <c r="BV17"/>
  <c r="BP15"/>
  <c r="BP16"/>
  <c r="AY15"/>
  <c r="AY16"/>
  <c r="W17" l="1"/>
  <c r="AO16"/>
  <c r="AC17"/>
  <c r="BV16"/>
  <c r="BJ16"/>
  <c r="AI17"/>
  <c r="AY17"/>
  <c r="BP17"/>
</calcChain>
</file>

<file path=xl/sharedStrings.xml><?xml version="1.0" encoding="utf-8"?>
<sst xmlns="http://schemas.openxmlformats.org/spreadsheetml/2006/main" count="361" uniqueCount="107">
  <si>
    <t>Название</t>
  </si>
  <si>
    <t>Индекс</t>
  </si>
  <si>
    <t>Адрес</t>
  </si>
  <si>
    <t>Расстояние, км</t>
  </si>
  <si>
    <t>Затраты на ОТ работника (ведущий специалист)в час, руб.</t>
  </si>
  <si>
    <t>Денежные средства, предусмотренные на ОТ работника в год, руб.</t>
  </si>
  <si>
    <t>Количество рабочих часов в год, ч.</t>
  </si>
  <si>
    <t>Затраты на ОТ водителя в час, руб.</t>
  </si>
  <si>
    <t>Денежные средства, предусмотренные на ОТ водителя в год, руб.</t>
  </si>
  <si>
    <t>Кол-во рабочих часов в год, ч.</t>
  </si>
  <si>
    <t>Затраты на ГСМ на 1 км, руб.</t>
  </si>
  <si>
    <t>Пробег ТС за год, км</t>
  </si>
  <si>
    <t>Затраты на амортизацию на 1 км пробега, руб.</t>
  </si>
  <si>
    <t>Амортизациооный фонд на ТС, руб.</t>
  </si>
  <si>
    <t>Пробег ТС, км</t>
  </si>
  <si>
    <t>Средняя скорость, км/ч</t>
  </si>
  <si>
    <t>Стоимость 1 листа, руб.</t>
  </si>
  <si>
    <t>Количество листов в упаковке, шт.</t>
  </si>
  <si>
    <t>Стоимость 1 упаковки, руб. (на основании  торгов)</t>
  </si>
  <si>
    <t>Затраты на печать, копирование и сканирование документов на 1 лист, руб</t>
  </si>
  <si>
    <t>Стоимость тонера</t>
  </si>
  <si>
    <t>Производительность тонера, шт.</t>
  </si>
  <si>
    <t>Количество листов, шт.</t>
  </si>
  <si>
    <t>Время, ч</t>
  </si>
  <si>
    <t>Время в пути (туда-обратно), ч</t>
  </si>
  <si>
    <t>Цена услуги, руб.</t>
  </si>
  <si>
    <t>Сумма затрат на бензин, руб</t>
  </si>
  <si>
    <t xml:space="preserve">Стоимость 1 упаковки, руб. </t>
  </si>
  <si>
    <t>Назначение ежемесячного пособия семьям, имеющим пятерых и более детей</t>
  </si>
  <si>
    <t>Предоствление субсидий на оплату жилого помещения и коммунальных услуг</t>
  </si>
  <si>
    <t>Минимум</t>
  </si>
  <si>
    <t>Максимум</t>
  </si>
  <si>
    <t>Средняя</t>
  </si>
  <si>
    <t>Предоставление мер социальной поддержки по оплате жилого помещения  и коммунальных услуг отдельным категориям граждан в Омской области</t>
  </si>
  <si>
    <t>Назначение единовременного пособия при рождении двоих и более детей</t>
  </si>
  <si>
    <t>Государственная услуга по предоставлению сведений, содержащихся в Едином государственном реестре нежвижимости (за один объект)</t>
  </si>
  <si>
    <t xml:space="preserve">Выезд к получателю государственных и муниципальных услуг для приема заявлений и документов, необходимых для предоставления государственных и муниципальных услуг </t>
  </si>
  <si>
    <t>Выдача, замена паспортов гражданина Российской Федерации, удостоверяющих личность гражданина Российской Федерации  на территории Российской Федерации</t>
  </si>
  <si>
    <t>Оформление и выдача  паспортов  гражданина Российской Федерации, удостоверяющих личность гражданина Российской Федерации за пределами территории Российской Федерации</t>
  </si>
  <si>
    <t>Регистрационный учет граждан Российской Федерации по месту пребывания  и по месту жительства в пределах Российской Федерации (в части приема и выдачи документов о регистрации и снятии граждан Российской Федерации с регистрационного учета по месту пребывания и по месту жительства в пределах Российской Федерации)</t>
  </si>
  <si>
    <t>Осуществление миграционного учета иностранных граждан и лиц без гражданства в Российской Федерации (в части приема уведомления о прибытии иностранного гражданина или лица без гражданства в место пребывания и предоставления отметки о приеме уведомления)</t>
  </si>
  <si>
    <t>Государственный кадастровый учет недвижимого имущества и (или) государственная регистрация прав на недвижимое имущество</t>
  </si>
  <si>
    <r>
      <t xml:space="preserve">Выезд к получателю государственных и муниципальных услуг для </t>
    </r>
    <r>
      <rPr>
        <sz val="24"/>
        <color indexed="60"/>
        <rFont val="Times New Roman"/>
        <family val="1"/>
        <charset val="204"/>
      </rPr>
      <t>выдачи</t>
    </r>
    <r>
      <rPr>
        <sz val="24"/>
        <color indexed="8"/>
        <rFont val="Times New Roman"/>
        <family val="1"/>
        <charset val="204"/>
      </rPr>
      <t xml:space="preserve"> результатов предоставления государственных и муниципальных услуг </t>
    </r>
  </si>
  <si>
    <t>в том числе</t>
  </si>
  <si>
    <t>в том числе:</t>
  </si>
  <si>
    <t>затраты на подготовку рабочего места</t>
  </si>
  <si>
    <t>Стоимость выдачи полученных результатов (всего)</t>
  </si>
  <si>
    <t>затраты на прием пакета документов</t>
  </si>
  <si>
    <t>затраты на транспортные расходы</t>
  </si>
  <si>
    <t>Таврическое</t>
  </si>
  <si>
    <t>Поселение, деревня</t>
  </si>
  <si>
    <t>ст.Стрела</t>
  </si>
  <si>
    <t>Карповское</t>
  </si>
  <si>
    <t>Карповка</t>
  </si>
  <si>
    <t>Пальцевка</t>
  </si>
  <si>
    <t>Неверовское</t>
  </si>
  <si>
    <t>Неверовка</t>
  </si>
  <si>
    <t>Коянбай</t>
  </si>
  <si>
    <t>Муртук</t>
  </si>
  <si>
    <t>Андреевка</t>
  </si>
  <si>
    <t>Зеленополье</t>
  </si>
  <si>
    <t>Ленинское</t>
  </si>
  <si>
    <t>Новоселецк</t>
  </si>
  <si>
    <t>Черниговка</t>
  </si>
  <si>
    <t>Лапино</t>
  </si>
  <si>
    <t>Новобелозеровка</t>
  </si>
  <si>
    <t>Новотелегино</t>
  </si>
  <si>
    <t>Копейкино</t>
  </si>
  <si>
    <t>Любомировское</t>
  </si>
  <si>
    <t>Любомировка</t>
  </si>
  <si>
    <t>Веселая роща</t>
  </si>
  <si>
    <t>Гончаровка</t>
  </si>
  <si>
    <t>Березовка</t>
  </si>
  <si>
    <t>Харламовское</t>
  </si>
  <si>
    <t>Харламово</t>
  </si>
  <si>
    <t>Камышино</t>
  </si>
  <si>
    <t>Лобково</t>
  </si>
  <si>
    <t>Сибкоммуна</t>
  </si>
  <si>
    <t>Луговое</t>
  </si>
  <si>
    <t>Луговское</t>
  </si>
  <si>
    <t>Солоновка</t>
  </si>
  <si>
    <t>Прииртышское</t>
  </si>
  <si>
    <t>Прииртышье</t>
  </si>
  <si>
    <t>Сосновка</t>
  </si>
  <si>
    <t>Сосновское</t>
  </si>
  <si>
    <t>Садовое</t>
  </si>
  <si>
    <t>Воронкова</t>
  </si>
  <si>
    <t>Лесное</t>
  </si>
  <si>
    <t>Пристанское</t>
  </si>
  <si>
    <t>Пристань</t>
  </si>
  <si>
    <t>Байдалин</t>
  </si>
  <si>
    <t>Баландино</t>
  </si>
  <si>
    <t>Победа</t>
  </si>
  <si>
    <t>Новоуральское</t>
  </si>
  <si>
    <t>Новоуральск</t>
  </si>
  <si>
    <t>Тихорецкое</t>
  </si>
  <si>
    <t>ст.Жатва</t>
  </si>
  <si>
    <t>Черноглазовка</t>
  </si>
  <si>
    <t>1 отделение</t>
  </si>
  <si>
    <t>4 отделение</t>
  </si>
  <si>
    <t>Регистрация многодетной семьи (учет в составе многодетной семьи) для получения мер социальной поддержки</t>
  </si>
  <si>
    <t>Установление ежемесяной денежной выплаты отдельным категориям граждан Российской Федерации</t>
  </si>
  <si>
    <t>Предоставление ежемесячной (ежегодной) денежной выплаты многодетным семьям</t>
  </si>
  <si>
    <t>Предоставление отдельным категориям граждан дополнительной меры социальной поддержки в виде денежного эквивалента расходов (скидки) на уплату взноса на капитальный ремонт общего имущества в многоквартирном доме (для граждан старше 70-80 лет)</t>
  </si>
  <si>
    <t>Время,ч</t>
  </si>
  <si>
    <t>Цена услуги</t>
  </si>
  <si>
    <t>Выплата страховых пенсий, накопительной пенсии и пенсии по государственному пенсионному обеспечению</t>
  </si>
</sst>
</file>

<file path=xl/styles.xml><?xml version="1.0" encoding="utf-8"?>
<styleSheet xmlns="http://schemas.openxmlformats.org/spreadsheetml/2006/main">
  <numFmts count="1">
    <numFmt numFmtId="164" formatCode="#,##0.0"/>
  </numFmts>
  <fonts count="18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24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24"/>
      <color indexed="8"/>
      <name val="Calibri"/>
      <family val="2"/>
      <charset val="204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0"/>
      <color indexed="8"/>
      <name val="Times New Roman"/>
      <family val="1"/>
      <charset val="204"/>
    </font>
    <font>
      <sz val="24"/>
      <color indexed="6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indexed="9"/>
      <name val="Calibri"/>
      <family val="2"/>
      <charset val="204"/>
    </font>
    <font>
      <sz val="11"/>
      <color indexed="9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8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8">
    <xf numFmtId="0" fontId="0" fillId="0" borderId="0" xfId="0"/>
    <xf numFmtId="0" fontId="0" fillId="2" borderId="0" xfId="0" applyFill="1"/>
    <xf numFmtId="0" fontId="1" fillId="2" borderId="1" xfId="0" applyFont="1" applyFill="1" applyBorder="1"/>
    <xf numFmtId="4" fontId="2" fillId="2" borderId="2" xfId="0" applyNumberFormat="1" applyFont="1" applyFill="1" applyBorder="1"/>
    <xf numFmtId="4" fontId="1" fillId="2" borderId="3" xfId="0" applyNumberFormat="1" applyFont="1" applyFill="1" applyBorder="1"/>
    <xf numFmtId="0" fontId="1" fillId="2" borderId="0" xfId="0" applyFont="1" applyFill="1"/>
    <xf numFmtId="0" fontId="1" fillId="2" borderId="0" xfId="0" applyFont="1" applyFill="1" applyBorder="1"/>
    <xf numFmtId="4" fontId="1" fillId="2" borderId="0" xfId="0" applyNumberFormat="1" applyFont="1" applyFill="1" applyBorder="1"/>
    <xf numFmtId="4" fontId="1" fillId="2" borderId="1" xfId="0" applyNumberFormat="1" applyFont="1" applyFill="1" applyBorder="1"/>
    <xf numFmtId="0" fontId="1" fillId="2" borderId="4" xfId="0" applyFont="1" applyFill="1" applyBorder="1" applyAlignment="1">
      <alignment horizontal="center"/>
    </xf>
    <xf numFmtId="4" fontId="0" fillId="2" borderId="1" xfId="0" applyNumberFormat="1" applyFill="1" applyBorder="1" applyAlignment="1">
      <alignment horizontal="center"/>
    </xf>
    <xf numFmtId="0" fontId="0" fillId="2" borderId="0" xfId="0" applyFill="1" applyBorder="1"/>
    <xf numFmtId="2" fontId="0" fillId="2" borderId="0" xfId="0" applyNumberFormat="1" applyFill="1"/>
    <xf numFmtId="2" fontId="0" fillId="2" borderId="0" xfId="0" applyNumberFormat="1" applyFill="1" applyBorder="1"/>
    <xf numFmtId="0" fontId="9" fillId="2" borderId="1" xfId="0" applyFont="1" applyFill="1" applyBorder="1"/>
    <xf numFmtId="4" fontId="10" fillId="2" borderId="1" xfId="0" applyNumberFormat="1" applyFont="1" applyFill="1" applyBorder="1" applyAlignment="1">
      <alignment horizontal="center"/>
    </xf>
    <xf numFmtId="0" fontId="10" fillId="2" borderId="0" xfId="0" applyFont="1" applyFill="1"/>
    <xf numFmtId="0" fontId="5" fillId="2" borderId="4" xfId="0" applyFont="1" applyFill="1" applyBorder="1"/>
    <xf numFmtId="0" fontId="1" fillId="2" borderId="7" xfId="0" applyFont="1" applyFill="1" applyBorder="1"/>
    <xf numFmtId="0" fontId="1" fillId="2" borderId="4" xfId="0" applyFont="1" applyFill="1" applyBorder="1"/>
    <xf numFmtId="0" fontId="1" fillId="2" borderId="6" xfId="0" applyFont="1" applyFill="1" applyBorder="1"/>
    <xf numFmtId="4" fontId="2" fillId="2" borderId="2" xfId="0" applyNumberFormat="1" applyFont="1" applyFill="1" applyBorder="1" applyAlignment="1">
      <alignment horizontal="right"/>
    </xf>
    <xf numFmtId="4" fontId="1" fillId="2" borderId="3" xfId="0" applyNumberFormat="1" applyFont="1" applyFill="1" applyBorder="1" applyAlignment="1">
      <alignment horizontal="right"/>
    </xf>
    <xf numFmtId="0" fontId="6" fillId="2" borderId="4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" fillId="2" borderId="9" xfId="0" applyFont="1" applyFill="1" applyBorder="1"/>
    <xf numFmtId="164" fontId="1" fillId="2" borderId="8" xfId="0" applyNumberFormat="1" applyFont="1" applyFill="1" applyBorder="1"/>
    <xf numFmtId="0" fontId="8" fillId="2" borderId="4" xfId="0" applyFont="1" applyFill="1" applyBorder="1"/>
    <xf numFmtId="2" fontId="1" fillId="2" borderId="1" xfId="0" applyNumberFormat="1" applyFont="1" applyFill="1" applyBorder="1"/>
    <xf numFmtId="4" fontId="1" fillId="2" borderId="0" xfId="0" applyNumberFormat="1" applyFont="1" applyFill="1" applyBorder="1" applyAlignment="1">
      <alignment horizontal="center"/>
    </xf>
    <xf numFmtId="4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1" fillId="2" borderId="13" xfId="0" applyNumberFormat="1" applyFont="1" applyFill="1" applyBorder="1" applyAlignment="1">
      <alignment vertical="center" wrapText="1"/>
    </xf>
    <xf numFmtId="4" fontId="0" fillId="2" borderId="0" xfId="0" applyNumberFormat="1" applyFill="1"/>
    <xf numFmtId="0" fontId="2" fillId="2" borderId="0" xfId="0" applyFont="1" applyFill="1" applyBorder="1" applyAlignment="1"/>
    <xf numFmtId="0" fontId="9" fillId="2" borderId="1" xfId="0" applyNumberFormat="1" applyFont="1" applyFill="1" applyBorder="1" applyAlignment="1">
      <alignment horizontal="center" vertical="center" wrapText="1"/>
    </xf>
    <xf numFmtId="0" fontId="1" fillId="2" borderId="14" xfId="0" applyNumberFormat="1" applyFont="1" applyFill="1" applyBorder="1" applyAlignment="1">
      <alignment horizontal="center" vertical="center" wrapText="1"/>
    </xf>
    <xf numFmtId="4" fontId="9" fillId="2" borderId="1" xfId="0" applyNumberFormat="1" applyFont="1" applyFill="1" applyBorder="1" applyAlignment="1">
      <alignment horizontal="center"/>
    </xf>
    <xf numFmtId="4" fontId="0" fillId="2" borderId="0" xfId="0" applyNumberFormat="1" applyFill="1" applyBorder="1"/>
    <xf numFmtId="0" fontId="10" fillId="2" borderId="0" xfId="0" applyFont="1" applyFill="1" applyBorder="1"/>
    <xf numFmtId="0" fontId="13" fillId="2" borderId="0" xfId="0" applyFont="1" applyFill="1" applyBorder="1" applyAlignment="1"/>
    <xf numFmtId="0" fontId="2" fillId="2" borderId="1" xfId="0" applyFont="1" applyFill="1" applyBorder="1" applyAlignment="1"/>
    <xf numFmtId="0" fontId="2" fillId="2" borderId="13" xfId="0" applyFont="1" applyFill="1" applyBorder="1" applyAlignment="1"/>
    <xf numFmtId="0" fontId="9" fillId="2" borderId="15" xfId="0" applyNumberFormat="1" applyFont="1" applyFill="1" applyBorder="1" applyAlignment="1">
      <alignment horizontal="center" vertical="center" wrapText="1"/>
    </xf>
    <xf numFmtId="0" fontId="7" fillId="2" borderId="16" xfId="0" applyNumberFormat="1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0" fontId="1" fillId="2" borderId="13" xfId="0" applyFont="1" applyFill="1" applyBorder="1"/>
    <xf numFmtId="4" fontId="1" fillId="2" borderId="13" xfId="0" applyNumberFormat="1" applyFont="1" applyFill="1" applyBorder="1"/>
    <xf numFmtId="4" fontId="9" fillId="2" borderId="1" xfId="0" applyNumberFormat="1" applyFont="1" applyFill="1" applyBorder="1"/>
    <xf numFmtId="0" fontId="9" fillId="2" borderId="1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4" fontId="1" fillId="2" borderId="14" xfId="0" applyNumberFormat="1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/>
    </xf>
    <xf numFmtId="4" fontId="1" fillId="2" borderId="17" xfId="0" applyNumberFormat="1" applyFont="1" applyFill="1" applyBorder="1" applyAlignment="1">
      <alignment horizontal="center"/>
    </xf>
    <xf numFmtId="0" fontId="0" fillId="2" borderId="1" xfId="0" applyFill="1" applyBorder="1"/>
    <xf numFmtId="4" fontId="1" fillId="2" borderId="14" xfId="0" applyNumberFormat="1" applyFont="1" applyFill="1" applyBorder="1" applyAlignment="1"/>
    <xf numFmtId="4" fontId="1" fillId="2" borderId="13" xfId="0" applyNumberFormat="1" applyFont="1" applyFill="1" applyBorder="1" applyAlignment="1"/>
    <xf numFmtId="0" fontId="14" fillId="2" borderId="0" xfId="0" applyFont="1" applyFill="1" applyBorder="1"/>
    <xf numFmtId="0" fontId="15" fillId="2" borderId="0" xfId="0" applyFont="1" applyFill="1" applyBorder="1"/>
    <xf numFmtId="4" fontId="14" fillId="2" borderId="0" xfId="0" applyNumberFormat="1" applyFont="1" applyFill="1" applyBorder="1"/>
    <xf numFmtId="2" fontId="0" fillId="2" borderId="1" xfId="0" applyNumberFormat="1" applyFill="1" applyBorder="1"/>
    <xf numFmtId="1" fontId="1" fillId="2" borderId="14" xfId="0" applyNumberFormat="1" applyFont="1" applyFill="1" applyBorder="1" applyAlignment="1"/>
    <xf numFmtId="1" fontId="1" fillId="2" borderId="13" xfId="0" applyNumberFormat="1" applyFont="1" applyFill="1" applyBorder="1" applyAlignment="1"/>
    <xf numFmtId="1" fontId="9" fillId="2" borderId="13" xfId="0" applyNumberFormat="1" applyFont="1" applyFill="1" applyBorder="1" applyAlignment="1"/>
    <xf numFmtId="1" fontId="0" fillId="2" borderId="0" xfId="0" applyNumberFormat="1" applyFill="1"/>
    <xf numFmtId="0" fontId="1" fillId="0" borderId="1" xfId="0" applyFont="1" applyFill="1" applyBorder="1"/>
    <xf numFmtId="0" fontId="16" fillId="2" borderId="0" xfId="0" applyFont="1" applyFill="1"/>
    <xf numFmtId="4" fontId="1" fillId="0" borderId="3" xfId="0" applyNumberFormat="1" applyFont="1" applyFill="1" applyBorder="1"/>
    <xf numFmtId="4" fontId="2" fillId="0" borderId="2" xfId="0" applyNumberFormat="1" applyFont="1" applyFill="1" applyBorder="1"/>
    <xf numFmtId="4" fontId="1" fillId="0" borderId="8" xfId="0" applyNumberFormat="1" applyFont="1" applyFill="1" applyBorder="1"/>
    <xf numFmtId="0" fontId="1" fillId="0" borderId="10" xfId="0" applyFont="1" applyFill="1" applyBorder="1"/>
    <xf numFmtId="0" fontId="0" fillId="0" borderId="1" xfId="0" applyFill="1" applyBorder="1"/>
    <xf numFmtId="1" fontId="1" fillId="2" borderId="14" xfId="0" applyNumberFormat="1" applyFont="1" applyFill="1" applyBorder="1" applyAlignment="1">
      <alignment horizontal="center"/>
    </xf>
    <xf numFmtId="1" fontId="0" fillId="2" borderId="13" xfId="0" applyNumberFormat="1" applyFill="1" applyBorder="1"/>
    <xf numFmtId="1" fontId="1" fillId="2" borderId="14" xfId="0" applyNumberFormat="1" applyFont="1" applyFill="1" applyBorder="1" applyAlignment="1">
      <alignment horizontal="center"/>
    </xf>
    <xf numFmtId="1" fontId="1" fillId="2" borderId="13" xfId="0" applyNumberFormat="1" applyFont="1" applyFill="1" applyBorder="1" applyAlignment="1">
      <alignment horizontal="center"/>
    </xf>
    <xf numFmtId="1" fontId="9" fillId="2" borderId="14" xfId="0" applyNumberFormat="1" applyFont="1" applyFill="1" applyBorder="1" applyAlignment="1">
      <alignment horizontal="center"/>
    </xf>
    <xf numFmtId="1" fontId="9" fillId="2" borderId="13" xfId="0" applyNumberFormat="1" applyFont="1" applyFill="1" applyBorder="1" applyAlignment="1">
      <alignment horizontal="center"/>
    </xf>
    <xf numFmtId="1" fontId="1" fillId="2" borderId="17" xfId="0" applyNumberFormat="1" applyFont="1" applyFill="1" applyBorder="1" applyAlignment="1">
      <alignment horizontal="center"/>
    </xf>
    <xf numFmtId="4" fontId="1" fillId="0" borderId="3" xfId="0" applyNumberFormat="1" applyFont="1" applyFill="1" applyBorder="1" applyAlignment="1">
      <alignment horizontal="right"/>
    </xf>
    <xf numFmtId="0" fontId="1" fillId="0" borderId="8" xfId="0" applyFont="1" applyFill="1" applyBorder="1" applyAlignment="1">
      <alignment horizontal="right"/>
    </xf>
    <xf numFmtId="164" fontId="1" fillId="0" borderId="8" xfId="0" applyNumberFormat="1" applyFont="1" applyFill="1" applyBorder="1"/>
    <xf numFmtId="0" fontId="1" fillId="0" borderId="3" xfId="0" applyFont="1" applyFill="1" applyBorder="1"/>
    <xf numFmtId="0" fontId="3" fillId="2" borderId="14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4" fontId="1" fillId="2" borderId="14" xfId="0" applyNumberFormat="1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1" fontId="1" fillId="2" borderId="14" xfId="0" applyNumberFormat="1" applyFont="1" applyFill="1" applyBorder="1" applyAlignment="1">
      <alignment horizontal="center"/>
    </xf>
    <xf numFmtId="1" fontId="1" fillId="2" borderId="13" xfId="0" applyNumberFormat="1" applyFont="1" applyFill="1" applyBorder="1" applyAlignment="1">
      <alignment horizontal="center"/>
    </xf>
    <xf numFmtId="4" fontId="1" fillId="2" borderId="0" xfId="0" applyNumberFormat="1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14" xfId="0" applyNumberFormat="1" applyFont="1" applyFill="1" applyBorder="1" applyAlignment="1">
      <alignment horizontal="center" vertical="center" wrapText="1"/>
    </xf>
    <xf numFmtId="0" fontId="9" fillId="2" borderId="0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wrapText="1"/>
    </xf>
    <xf numFmtId="4" fontId="1" fillId="3" borderId="8" xfId="0" applyNumberFormat="1" applyFont="1" applyFill="1" applyBorder="1"/>
    <xf numFmtId="1" fontId="1" fillId="3" borderId="14" xfId="0" applyNumberFormat="1" applyFont="1" applyFill="1" applyBorder="1" applyAlignment="1"/>
    <xf numFmtId="1" fontId="1" fillId="2" borderId="14" xfId="0" applyNumberFormat="1" applyFont="1" applyFill="1" applyBorder="1" applyAlignment="1">
      <alignment horizontal="center"/>
    </xf>
    <xf numFmtId="3" fontId="1" fillId="2" borderId="14" xfId="0" applyNumberFormat="1" applyFont="1" applyFill="1" applyBorder="1" applyAlignment="1">
      <alignment horizontal="center"/>
    </xf>
    <xf numFmtId="3" fontId="1" fillId="2" borderId="13" xfId="0" applyNumberFormat="1" applyFont="1" applyFill="1" applyBorder="1" applyAlignment="1">
      <alignment horizontal="center"/>
    </xf>
    <xf numFmtId="3" fontId="1" fillId="2" borderId="1" xfId="0" applyNumberFormat="1" applyFont="1" applyFill="1" applyBorder="1" applyAlignment="1">
      <alignment horizontal="center"/>
    </xf>
    <xf numFmtId="3" fontId="1" fillId="2" borderId="14" xfId="0" applyNumberFormat="1" applyFont="1" applyFill="1" applyBorder="1" applyAlignment="1">
      <alignment horizontal="center"/>
    </xf>
    <xf numFmtId="3" fontId="0" fillId="2" borderId="2" xfId="0" applyNumberFormat="1" applyFill="1" applyBorder="1"/>
    <xf numFmtId="3" fontId="0" fillId="2" borderId="3" xfId="0" applyNumberFormat="1" applyFill="1" applyBorder="1"/>
    <xf numFmtId="3" fontId="0" fillId="2" borderId="8" xfId="0" applyNumberFormat="1" applyFill="1" applyBorder="1"/>
    <xf numFmtId="3" fontId="9" fillId="2" borderId="1" xfId="0" applyNumberFormat="1" applyFont="1" applyFill="1" applyBorder="1" applyAlignment="1">
      <alignment horizontal="center"/>
    </xf>
    <xf numFmtId="3" fontId="1" fillId="3" borderId="1" xfId="0" applyNumberFormat="1" applyFont="1" applyFill="1" applyBorder="1" applyAlignment="1">
      <alignment horizontal="center"/>
    </xf>
    <xf numFmtId="0" fontId="1" fillId="3" borderId="8" xfId="0" applyFont="1" applyFill="1" applyBorder="1" applyAlignment="1">
      <alignment horizontal="right"/>
    </xf>
    <xf numFmtId="0" fontId="1" fillId="3" borderId="8" xfId="0" applyFont="1" applyFill="1" applyBorder="1"/>
    <xf numFmtId="4" fontId="1" fillId="3" borderId="3" xfId="0" applyNumberFormat="1" applyFont="1" applyFill="1" applyBorder="1"/>
    <xf numFmtId="1" fontId="1" fillId="2" borderId="14" xfId="0" applyNumberFormat="1" applyFont="1" applyFill="1" applyBorder="1" applyAlignment="1">
      <alignment horizontal="center"/>
    </xf>
    <xf numFmtId="0" fontId="0" fillId="0" borderId="13" xfId="0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0" fillId="0" borderId="17" xfId="0" applyBorder="1" applyAlignment="1">
      <alignment horizontal="center"/>
    </xf>
    <xf numFmtId="0" fontId="7" fillId="2" borderId="14" xfId="0" applyNumberFormat="1" applyFont="1" applyFill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1" fontId="0" fillId="2" borderId="13" xfId="0" applyNumberFormat="1" applyFill="1" applyBorder="1"/>
    <xf numFmtId="0" fontId="3" fillId="2" borderId="14" xfId="0" applyNumberFormat="1" applyFont="1" applyFill="1" applyBorder="1" applyAlignment="1">
      <alignment horizontal="center" vertical="center" wrapText="1"/>
    </xf>
    <xf numFmtId="0" fontId="3" fillId="2" borderId="13" xfId="0" applyNumberFormat="1" applyFont="1" applyFill="1" applyBorder="1" applyAlignment="1">
      <alignment horizontal="center" vertical="center" wrapText="1"/>
    </xf>
    <xf numFmtId="0" fontId="7" fillId="2" borderId="13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4" fontId="1" fillId="2" borderId="14" xfId="0" applyNumberFormat="1" applyFont="1" applyFill="1" applyBorder="1" applyAlignment="1">
      <alignment horizontal="center"/>
    </xf>
    <xf numFmtId="0" fontId="0" fillId="2" borderId="13" xfId="0" applyFill="1" applyBorder="1"/>
    <xf numFmtId="1" fontId="1" fillId="2" borderId="13" xfId="0" applyNumberFormat="1" applyFont="1" applyFill="1" applyBorder="1" applyAlignment="1">
      <alignment horizontal="center"/>
    </xf>
    <xf numFmtId="4" fontId="1" fillId="2" borderId="13" xfId="0" applyNumberFormat="1" applyFont="1" applyFill="1" applyBorder="1" applyAlignment="1">
      <alignment horizontal="center"/>
    </xf>
    <xf numFmtId="4" fontId="9" fillId="2" borderId="14" xfId="0" applyNumberFormat="1" applyFont="1" applyFill="1" applyBorder="1" applyAlignment="1">
      <alignment horizontal="center"/>
    </xf>
    <xf numFmtId="4" fontId="9" fillId="2" borderId="13" xfId="0" applyNumberFormat="1" applyFont="1" applyFill="1" applyBorder="1" applyAlignment="1">
      <alignment horizontal="center"/>
    </xf>
    <xf numFmtId="0" fontId="11" fillId="2" borderId="34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center" vertical="center" wrapText="1"/>
    </xf>
    <xf numFmtId="0" fontId="1" fillId="2" borderId="28" xfId="0" applyFont="1" applyFill="1" applyBorder="1" applyAlignment="1">
      <alignment horizontal="left"/>
    </xf>
    <xf numFmtId="0" fontId="1" fillId="2" borderId="17" xfId="0" applyFont="1" applyFill="1" applyBorder="1" applyAlignment="1">
      <alignment horizontal="left"/>
    </xf>
    <xf numFmtId="0" fontId="1" fillId="2" borderId="13" xfId="0" applyFont="1" applyFill="1" applyBorder="1" applyAlignment="1">
      <alignment horizontal="left"/>
    </xf>
    <xf numFmtId="0" fontId="7" fillId="0" borderId="14" xfId="0" applyNumberFormat="1" applyFont="1" applyFill="1" applyBorder="1" applyAlignment="1">
      <alignment horizontal="center" vertical="center" wrapText="1"/>
    </xf>
    <xf numFmtId="0" fontId="7" fillId="0" borderId="13" xfId="0" applyNumberFormat="1" applyFont="1" applyFill="1" applyBorder="1" applyAlignment="1">
      <alignment horizontal="center" vertical="center" wrapText="1"/>
    </xf>
    <xf numFmtId="0" fontId="1" fillId="2" borderId="29" xfId="0" applyFont="1" applyFill="1" applyBorder="1" applyAlignment="1">
      <alignment horizontal="left"/>
    </xf>
    <xf numFmtId="0" fontId="1" fillId="2" borderId="30" xfId="0" applyFont="1" applyFill="1" applyBorder="1" applyAlignment="1">
      <alignment horizontal="left"/>
    </xf>
    <xf numFmtId="0" fontId="1" fillId="2" borderId="18" xfId="0" applyFont="1" applyFill="1" applyBorder="1" applyAlignment="1">
      <alignment horizontal="left"/>
    </xf>
    <xf numFmtId="0" fontId="1" fillId="2" borderId="7" xfId="0" applyFont="1" applyFill="1" applyBorder="1" applyAlignment="1">
      <alignment horizontal="left"/>
    </xf>
    <xf numFmtId="0" fontId="1" fillId="2" borderId="27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1" fillId="2" borderId="6" xfId="0" applyFont="1" applyFill="1" applyBorder="1" applyAlignment="1">
      <alignment horizontal="left"/>
    </xf>
    <xf numFmtId="0" fontId="1" fillId="2" borderId="5" xfId="0" applyFont="1" applyFill="1" applyBorder="1" applyAlignment="1">
      <alignment horizontal="left"/>
    </xf>
    <xf numFmtId="0" fontId="1" fillId="2" borderId="22" xfId="0" applyFont="1" applyFill="1" applyBorder="1" applyAlignment="1">
      <alignment horizontal="left"/>
    </xf>
    <xf numFmtId="0" fontId="1" fillId="2" borderId="23" xfId="0" applyFont="1" applyFill="1" applyBorder="1" applyAlignment="1">
      <alignment horizontal="left"/>
    </xf>
    <xf numFmtId="0" fontId="1" fillId="2" borderId="20" xfId="0" applyFont="1" applyFill="1" applyBorder="1" applyAlignment="1">
      <alignment horizontal="left"/>
    </xf>
    <xf numFmtId="0" fontId="4" fillId="2" borderId="24" xfId="0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26" xfId="0" applyFont="1" applyFill="1" applyBorder="1" applyAlignment="1">
      <alignment horizontal="center" vertical="center" wrapText="1"/>
    </xf>
    <xf numFmtId="0" fontId="0" fillId="2" borderId="31" xfId="0" applyFill="1" applyBorder="1" applyAlignment="1">
      <alignment horizontal="center"/>
    </xf>
    <xf numFmtId="0" fontId="7" fillId="2" borderId="21" xfId="0" applyNumberFormat="1" applyFont="1" applyFill="1" applyBorder="1" applyAlignment="1">
      <alignment horizontal="center" vertical="center" wrapText="1"/>
    </xf>
    <xf numFmtId="0" fontId="7" fillId="2" borderId="25" xfId="0" applyNumberFormat="1" applyFont="1" applyFill="1" applyBorder="1" applyAlignment="1">
      <alignment horizontal="center" vertical="center" wrapText="1"/>
    </xf>
    <xf numFmtId="0" fontId="7" fillId="2" borderId="15" xfId="0" applyNumberFormat="1" applyFont="1" applyFill="1" applyBorder="1" applyAlignment="1">
      <alignment horizontal="center" vertical="center" wrapText="1"/>
    </xf>
    <xf numFmtId="0" fontId="7" fillId="2" borderId="26" xfId="0" applyNumberFormat="1" applyFont="1" applyFill="1" applyBorder="1" applyAlignment="1">
      <alignment horizontal="center" vertical="center" wrapText="1"/>
    </xf>
    <xf numFmtId="0" fontId="1" fillId="2" borderId="32" xfId="0" applyFont="1" applyFill="1" applyBorder="1" applyAlignment="1">
      <alignment horizontal="left"/>
    </xf>
    <xf numFmtId="0" fontId="1" fillId="2" borderId="33" xfId="0" applyFont="1" applyFill="1" applyBorder="1" applyAlignment="1">
      <alignment horizontal="left"/>
    </xf>
    <xf numFmtId="0" fontId="1" fillId="2" borderId="19" xfId="0" applyFont="1" applyFill="1" applyBorder="1" applyAlignment="1">
      <alignment horizontal="left"/>
    </xf>
    <xf numFmtId="0" fontId="1" fillId="2" borderId="11" xfId="0" applyFont="1" applyFill="1" applyBorder="1" applyAlignment="1">
      <alignment horizontal="left"/>
    </xf>
    <xf numFmtId="0" fontId="1" fillId="2" borderId="12" xfId="0" applyFont="1" applyFill="1" applyBorder="1" applyAlignment="1">
      <alignment horizontal="left"/>
    </xf>
    <xf numFmtId="3" fontId="1" fillId="2" borderId="14" xfId="0" applyNumberFormat="1" applyFont="1" applyFill="1" applyBorder="1" applyAlignment="1">
      <alignment horizontal="center"/>
    </xf>
    <xf numFmtId="3" fontId="1" fillId="2" borderId="13" xfId="0" applyNumberFormat="1" applyFont="1" applyFill="1" applyBorder="1" applyAlignment="1">
      <alignment horizontal="center"/>
    </xf>
    <xf numFmtId="4" fontId="1" fillId="2" borderId="0" xfId="0" applyNumberFormat="1" applyFont="1" applyFill="1" applyBorder="1" applyAlignment="1">
      <alignment horizontal="center"/>
    </xf>
    <xf numFmtId="3" fontId="0" fillId="0" borderId="13" xfId="0" applyNumberFormat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3" fontId="1" fillId="2" borderId="1" xfId="0" applyNumberFormat="1" applyFont="1" applyFill="1" applyBorder="1" applyAlignment="1">
      <alignment horizontal="center"/>
    </xf>
    <xf numFmtId="0" fontId="3" fillId="2" borderId="0" xfId="0" applyNumberFormat="1" applyFont="1" applyFill="1" applyBorder="1" applyAlignment="1">
      <alignment horizontal="center" vertical="center" wrapText="1"/>
    </xf>
    <xf numFmtId="0" fontId="1" fillId="2" borderId="14" xfId="0" applyNumberFormat="1" applyFont="1" applyFill="1" applyBorder="1" applyAlignment="1">
      <alignment horizontal="center" vertical="center" wrapText="1"/>
    </xf>
    <xf numFmtId="0" fontId="1" fillId="2" borderId="13" xfId="0" applyNumberFormat="1" applyFont="1" applyFill="1" applyBorder="1" applyAlignment="1">
      <alignment horizontal="center" vertical="center" wrapText="1"/>
    </xf>
    <xf numFmtId="0" fontId="1" fillId="2" borderId="21" xfId="0" applyNumberFormat="1" applyFont="1" applyFill="1" applyBorder="1" applyAlignment="1">
      <alignment horizontal="center" vertical="center" wrapText="1"/>
    </xf>
    <xf numFmtId="0" fontId="1" fillId="2" borderId="25" xfId="0" applyNumberFormat="1" applyFont="1" applyFill="1" applyBorder="1" applyAlignment="1">
      <alignment horizontal="center" vertical="center" wrapText="1"/>
    </xf>
    <xf numFmtId="0" fontId="1" fillId="2" borderId="15" xfId="0" applyNumberFormat="1" applyFont="1" applyFill="1" applyBorder="1" applyAlignment="1">
      <alignment horizontal="center" vertical="center" wrapText="1"/>
    </xf>
    <xf numFmtId="0" fontId="1" fillId="2" borderId="26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F0"/>
    <pageSetUpPr fitToPage="1"/>
  </sheetPr>
  <dimension ref="A1:DE74"/>
  <sheetViews>
    <sheetView view="pageBreakPreview" zoomScale="90" zoomScaleNormal="50" zoomScaleSheetLayoutView="90" workbookViewId="0">
      <pane xSplit="5" topLeftCell="F1" activePane="topRight" state="frozen"/>
      <selection pane="topRight" activeCell="D22" sqref="D22"/>
    </sheetView>
  </sheetViews>
  <sheetFormatPr defaultRowHeight="15"/>
  <cols>
    <col min="1" max="1" width="22.85546875" style="1" customWidth="1"/>
    <col min="2" max="2" width="14.28515625" style="1" customWidth="1"/>
    <col min="3" max="3" width="41" style="1" customWidth="1"/>
    <col min="4" max="4" width="23.28515625" style="1" customWidth="1"/>
    <col min="5" max="5" width="29.85546875" style="1" customWidth="1"/>
    <col min="6" max="6" width="22.85546875" style="1" customWidth="1"/>
    <col min="7" max="7" width="23" style="1" customWidth="1"/>
    <col min="8" max="8" width="18.5703125" style="1" customWidth="1"/>
    <col min="9" max="9" width="21" style="1" customWidth="1"/>
    <col min="10" max="10" width="18.7109375" style="1" customWidth="1"/>
    <col min="11" max="11" width="18.7109375" style="1" hidden="1" customWidth="1"/>
    <col min="12" max="12" width="22.28515625" style="1" customWidth="1"/>
    <col min="13" max="13" width="9.85546875" style="1" customWidth="1"/>
    <col min="14" max="14" width="17.42578125" style="1" customWidth="1"/>
    <col min="15" max="15" width="17" style="1" customWidth="1"/>
    <col min="16" max="16" width="18.5703125" style="1" customWidth="1"/>
    <col min="17" max="17" width="13.5703125" style="1" hidden="1" customWidth="1"/>
    <col min="18" max="21" width="9.85546875" style="1" hidden="1" customWidth="1"/>
    <col min="22" max="22" width="22.28515625" style="1" customWidth="1"/>
    <col min="23" max="23" width="9.85546875" style="1" customWidth="1"/>
    <col min="24" max="24" width="17" style="1" customWidth="1"/>
    <col min="25" max="25" width="21.42578125" style="1" customWidth="1"/>
    <col min="26" max="26" width="19.28515625" style="1" customWidth="1"/>
    <col min="27" max="27" width="9.85546875" style="1" hidden="1" customWidth="1"/>
    <col min="28" max="28" width="22.28515625" style="1" customWidth="1"/>
    <col min="29" max="29" width="9.85546875" style="1" customWidth="1"/>
    <col min="30" max="30" width="17" style="16" customWidth="1"/>
    <col min="31" max="31" width="21.42578125" style="1" customWidth="1"/>
    <col min="32" max="32" width="19.28515625" style="1" customWidth="1"/>
    <col min="33" max="33" width="11.140625" style="1" hidden="1" customWidth="1"/>
    <col min="34" max="34" width="22.28515625" style="1" customWidth="1"/>
    <col min="35" max="35" width="9.85546875" style="1" customWidth="1"/>
    <col min="36" max="36" width="17" style="1" customWidth="1"/>
    <col min="37" max="37" width="21.42578125" style="1" customWidth="1"/>
    <col min="38" max="38" width="19.28515625" style="1" customWidth="1"/>
    <col min="39" max="39" width="11.140625" style="1" hidden="1" customWidth="1"/>
    <col min="40" max="40" width="22.28515625" style="1" customWidth="1"/>
    <col min="41" max="41" width="9.85546875" style="1" customWidth="1"/>
    <col min="42" max="42" width="17" style="1" customWidth="1"/>
    <col min="43" max="43" width="21.42578125" style="1" customWidth="1"/>
    <col min="44" max="44" width="19.28515625" style="1" customWidth="1"/>
    <col min="45" max="49" width="11.140625" style="1" hidden="1" customWidth="1"/>
    <col min="50" max="50" width="22.28515625" style="1" customWidth="1"/>
    <col min="51" max="51" width="9.85546875" style="1" customWidth="1"/>
    <col min="52" max="52" width="17" style="1" customWidth="1"/>
    <col min="53" max="53" width="21.42578125" style="1" customWidth="1"/>
    <col min="54" max="54" width="19.28515625" style="1" customWidth="1"/>
    <col min="55" max="60" width="11.140625" style="1" hidden="1" customWidth="1"/>
    <col min="61" max="61" width="22.28515625" style="1" customWidth="1"/>
    <col min="62" max="62" width="9.85546875" style="1" customWidth="1"/>
    <col min="63" max="63" width="17" style="1" customWidth="1"/>
    <col min="64" max="64" width="21.42578125" style="1" customWidth="1"/>
    <col min="65" max="65" width="19.28515625" style="1" customWidth="1"/>
    <col min="66" max="66" width="11.140625" style="1" hidden="1" customWidth="1"/>
    <col min="67" max="67" width="22.28515625" style="1" customWidth="1"/>
    <col min="68" max="68" width="9.85546875" style="1" customWidth="1"/>
    <col min="69" max="69" width="17" style="1" customWidth="1"/>
    <col min="70" max="70" width="21.42578125" style="1" customWidth="1"/>
    <col min="71" max="71" width="19.28515625" style="1" customWidth="1"/>
    <col min="72" max="72" width="11.140625" style="1" hidden="1" customWidth="1"/>
    <col min="73" max="73" width="22.28515625" style="1" customWidth="1"/>
    <col min="74" max="74" width="9.85546875" style="1" customWidth="1"/>
    <col min="75" max="75" width="17" style="1" customWidth="1"/>
    <col min="76" max="76" width="21.42578125" style="1" customWidth="1"/>
    <col min="77" max="77" width="19.28515625" style="1" customWidth="1"/>
    <col min="78" max="81" width="11.140625" style="1" hidden="1" customWidth="1"/>
    <col min="82" max="82" width="22.28515625" style="1" customWidth="1"/>
    <col min="83" max="83" width="9.85546875" style="1" customWidth="1"/>
    <col min="84" max="84" width="17" style="1" customWidth="1"/>
    <col min="85" max="85" width="21.42578125" style="1" customWidth="1"/>
    <col min="86" max="86" width="19.28515625" style="1" customWidth="1"/>
    <col min="87" max="87" width="11.140625" style="1" hidden="1" customWidth="1"/>
    <col min="88" max="88" width="21.7109375" style="1" customWidth="1"/>
    <col min="89" max="89" width="11.28515625" style="1" customWidth="1"/>
    <col min="90" max="90" width="17" style="1" customWidth="1"/>
    <col min="91" max="91" width="21.42578125" style="1" customWidth="1"/>
    <col min="92" max="92" width="19.28515625" style="1" customWidth="1"/>
    <col min="93" max="93" width="11.140625" style="1" hidden="1" customWidth="1"/>
    <col min="94" max="94" width="9.140625" style="1"/>
    <col min="95" max="95" width="10.7109375" style="1" customWidth="1"/>
    <col min="96" max="97" width="16.140625" style="1" customWidth="1"/>
    <col min="98" max="98" width="15.85546875" style="1" customWidth="1"/>
    <col min="99" max="99" width="12.140625" style="1" customWidth="1"/>
    <col min="100" max="100" width="8.42578125" style="1" customWidth="1"/>
    <col min="101" max="103" width="15.85546875" style="1" customWidth="1"/>
    <col min="104" max="104" width="9.140625" style="1"/>
    <col min="105" max="105" width="10" style="1" customWidth="1"/>
    <col min="106" max="106" width="17" style="1" customWidth="1"/>
    <col min="107" max="107" width="16.28515625" style="1" customWidth="1"/>
    <col min="108" max="109" width="16.85546875" style="1" customWidth="1"/>
    <col min="110" max="111" width="9.140625" style="1"/>
    <col min="112" max="112" width="16.28515625" style="1" customWidth="1"/>
    <col min="113" max="113" width="16.5703125" style="1" customWidth="1"/>
    <col min="114" max="114" width="18.85546875" style="1" customWidth="1"/>
    <col min="115" max="16384" width="9.140625" style="1"/>
  </cols>
  <sheetData>
    <row r="1" spans="1:90" ht="15.75" thickBot="1"/>
    <row r="2" spans="1:90">
      <c r="A2" s="141" t="s">
        <v>4</v>
      </c>
      <c r="B2" s="142"/>
      <c r="C2" s="142"/>
      <c r="D2" s="21">
        <f>(D3/D4)</f>
        <v>240.68356310187531</v>
      </c>
    </row>
    <row r="3" spans="1:90">
      <c r="A3" s="133" t="s">
        <v>5</v>
      </c>
      <c r="B3" s="134"/>
      <c r="C3" s="135"/>
      <c r="D3" s="81">
        <v>474868.67</v>
      </c>
    </row>
    <row r="4" spans="1:90" ht="15.75" thickBot="1">
      <c r="A4" s="145" t="s">
        <v>6</v>
      </c>
      <c r="B4" s="146"/>
      <c r="C4" s="146"/>
      <c r="D4" s="109">
        <v>1973</v>
      </c>
    </row>
    <row r="5" spans="1:90" ht="15.75" thickBot="1">
      <c r="A5" s="154"/>
      <c r="B5" s="154"/>
      <c r="C5" s="154"/>
    </row>
    <row r="6" spans="1:90">
      <c r="A6" s="159" t="s">
        <v>7</v>
      </c>
      <c r="B6" s="160"/>
      <c r="C6" s="161"/>
      <c r="D6" s="3">
        <f>(D7/D8)</f>
        <v>205.62569690826152</v>
      </c>
    </row>
    <row r="7" spans="1:90">
      <c r="A7" s="133" t="s">
        <v>8</v>
      </c>
      <c r="B7" s="134"/>
      <c r="C7" s="135"/>
      <c r="D7" s="69">
        <v>405699.5</v>
      </c>
    </row>
    <row r="8" spans="1:90" ht="15.75" thickBot="1">
      <c r="A8" s="138" t="s">
        <v>9</v>
      </c>
      <c r="B8" s="139"/>
      <c r="C8" s="140"/>
      <c r="D8" s="110">
        <v>1973</v>
      </c>
    </row>
    <row r="9" spans="1:90" ht="15.75" thickBot="1">
      <c r="R9" s="59"/>
    </row>
    <row r="10" spans="1:90" ht="15.75" thickBot="1">
      <c r="A10" s="147" t="s">
        <v>15</v>
      </c>
      <c r="B10" s="148"/>
      <c r="C10" s="149"/>
      <c r="D10" s="25">
        <v>60</v>
      </c>
      <c r="F10" s="18" t="s">
        <v>30</v>
      </c>
      <c r="G10" s="104">
        <f>MIN(F32:G72,L32:M72,V32:W72,AB32:AC72,AH32:AI72,AN32:AO72,AX32:AY72,BI32:BJ72,BO32:BP72,BU32:BV72,CD32:CD72,CJ32:CK72,CP32:CP72,CU32:CU72,CZ32:CZ72)</f>
        <v>233.73745924898091</v>
      </c>
      <c r="R10" s="59"/>
    </row>
    <row r="11" spans="1:90" ht="15.75" thickBot="1">
      <c r="A11" s="5"/>
      <c r="D11" s="5"/>
      <c r="F11" s="19" t="s">
        <v>31</v>
      </c>
      <c r="G11" s="105">
        <f>MAX(F32:G72,L32:M72,V32:W72,AB32:AC72,AH32:AI72,AN32:AO72,AX32:AY72,BI32:BJ72,BO32:BP72,BU32:BV72,CD32:CD72,CJ32:CK72,CP32:CP72,CU32:CU72,CZ32:CZ72)</f>
        <v>2978.6477858422031</v>
      </c>
      <c r="R11" s="59"/>
      <c r="U11" s="59"/>
      <c r="V11" s="59"/>
      <c r="W11" s="59"/>
      <c r="X11" s="59"/>
      <c r="Y11" s="59"/>
      <c r="Z11" s="59"/>
      <c r="AA11" s="59"/>
      <c r="AB11" s="59"/>
      <c r="AC11" s="59"/>
      <c r="AD11" s="59"/>
    </row>
    <row r="12" spans="1:90" ht="15.75" thickBot="1">
      <c r="A12" s="141" t="s">
        <v>10</v>
      </c>
      <c r="B12" s="142"/>
      <c r="C12" s="142"/>
      <c r="D12" s="70">
        <f>(D14/D13)</f>
        <v>5.0932099421811659</v>
      </c>
      <c r="F12" s="20" t="s">
        <v>32</v>
      </c>
      <c r="G12" s="106">
        <f>AVERAGE(F32:G72,L32:M72,V32:W72,AB32:AC72,AH32:AI72,AN32:AO72,AX32:AY72,BI32:BJ72,BO32:BP72,BU32:BV72,CD32:CD72,CJ32:CK72,CP32:CP72,CU32:CU72,CZ32:CZ72)</f>
        <v>1417.9484153742824</v>
      </c>
      <c r="R12" s="59"/>
      <c r="S12" s="59"/>
      <c r="T12" s="59"/>
      <c r="U12" s="59"/>
      <c r="V12" s="59"/>
      <c r="W12" s="59"/>
      <c r="X12" s="59"/>
      <c r="Y12" s="59"/>
      <c r="Z12" s="59"/>
      <c r="AA12" s="59"/>
      <c r="AB12" s="59"/>
      <c r="AC12" s="59"/>
      <c r="AD12" s="59"/>
      <c r="AU12" s="59"/>
      <c r="AV12" s="59"/>
      <c r="AW12" s="59"/>
      <c r="AX12" s="59"/>
      <c r="AY12" s="59"/>
      <c r="AZ12" s="59"/>
      <c r="BD12" s="59"/>
      <c r="BE12" s="59"/>
      <c r="BO12" s="59"/>
      <c r="BP12" s="59"/>
      <c r="BQ12" s="59"/>
      <c r="BR12" s="59"/>
      <c r="BS12" s="59"/>
      <c r="BT12" s="59"/>
      <c r="BU12" s="59"/>
      <c r="BV12" s="59"/>
      <c r="BW12" s="59"/>
      <c r="BX12" s="59"/>
      <c r="BY12" s="59"/>
      <c r="BZ12" s="59"/>
      <c r="CB12" s="59"/>
    </row>
    <row r="13" spans="1:90" ht="15.75" thickBot="1">
      <c r="A13" s="143" t="s">
        <v>11</v>
      </c>
      <c r="B13" s="144"/>
      <c r="C13" s="144"/>
      <c r="D13" s="97">
        <v>15047</v>
      </c>
      <c r="R13" s="59"/>
      <c r="S13" s="59"/>
      <c r="T13" s="59"/>
      <c r="U13" s="59"/>
      <c r="V13" s="59"/>
      <c r="W13" s="59"/>
      <c r="X13" s="59"/>
      <c r="Y13" s="59"/>
      <c r="Z13" s="59"/>
      <c r="AA13" s="59"/>
      <c r="AB13" s="59"/>
      <c r="AC13" s="59"/>
      <c r="AD13" s="59"/>
      <c r="AH13" s="59"/>
      <c r="AI13" s="59"/>
      <c r="AJ13" s="59"/>
      <c r="AK13" s="59"/>
      <c r="AL13" s="59"/>
      <c r="AM13" s="59"/>
      <c r="AN13" s="59"/>
      <c r="AO13" s="59"/>
      <c r="AP13" s="59"/>
      <c r="AQ13" s="59"/>
      <c r="AR13" s="59"/>
      <c r="AS13" s="59"/>
      <c r="AU13" s="59"/>
      <c r="AV13" s="59"/>
      <c r="AW13" s="59"/>
      <c r="AX13" s="59"/>
      <c r="AY13" s="59"/>
      <c r="AZ13" s="59"/>
      <c r="BD13" s="59"/>
      <c r="BE13" s="59"/>
      <c r="BO13" s="59"/>
      <c r="BP13" s="59"/>
      <c r="BQ13" s="59"/>
      <c r="BR13" s="59"/>
      <c r="BS13" s="59"/>
      <c r="BT13" s="59"/>
      <c r="BU13" s="59"/>
      <c r="BV13" s="59"/>
      <c r="BW13" s="59"/>
      <c r="BX13" s="59"/>
      <c r="BY13" s="59"/>
      <c r="BZ13" s="59"/>
      <c r="CB13" s="59"/>
      <c r="CD13" s="59"/>
      <c r="CE13" s="59"/>
      <c r="CF13" s="59"/>
      <c r="CG13" s="59"/>
      <c r="CH13" s="59"/>
      <c r="CI13" s="59"/>
      <c r="CJ13" s="59"/>
      <c r="CK13" s="59"/>
      <c r="CL13" s="59"/>
    </row>
    <row r="14" spans="1:90">
      <c r="A14" s="143" t="s">
        <v>26</v>
      </c>
      <c r="B14" s="144"/>
      <c r="C14" s="144"/>
      <c r="D14" s="111">
        <v>76637.53</v>
      </c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U14" s="59"/>
      <c r="AV14" s="59"/>
      <c r="AW14" s="59"/>
      <c r="AX14" s="59"/>
      <c r="AY14" s="59"/>
      <c r="AZ14" s="59"/>
      <c r="BD14" s="59"/>
      <c r="BE14" s="59"/>
      <c r="BG14" s="59"/>
      <c r="BH14" s="59"/>
      <c r="BI14" s="59"/>
      <c r="BJ14" s="59"/>
      <c r="BK14" s="59"/>
      <c r="BO14" s="59"/>
      <c r="BP14" s="59"/>
      <c r="BQ14" s="59"/>
      <c r="BR14" s="59"/>
      <c r="BS14" s="59"/>
      <c r="BT14" s="59"/>
      <c r="BU14" s="59"/>
      <c r="BV14" s="59"/>
      <c r="BW14" s="59"/>
      <c r="BX14" s="59"/>
      <c r="BY14" s="59"/>
      <c r="BZ14" s="59"/>
      <c r="CB14" s="59"/>
      <c r="CD14" s="60" t="s">
        <v>30</v>
      </c>
      <c r="CE14" s="61">
        <f>MIN(CD30:CE74)</f>
        <v>0.91666666666666663</v>
      </c>
      <c r="CF14" s="59"/>
      <c r="CG14" s="59"/>
      <c r="CH14" s="59"/>
      <c r="CI14" s="59"/>
      <c r="CJ14" s="60" t="s">
        <v>30</v>
      </c>
      <c r="CK14" s="61">
        <f>MIN(CJ30:CK74)</f>
        <v>0.55000000000000004</v>
      </c>
      <c r="CL14" s="59"/>
    </row>
    <row r="15" spans="1:90" ht="15.75" thickBot="1">
      <c r="A15" s="6"/>
      <c r="D15" s="7"/>
      <c r="F15" s="6"/>
      <c r="G15" s="39"/>
      <c r="H15" s="39"/>
      <c r="I15" s="39"/>
      <c r="J15" s="39"/>
      <c r="K15" s="39"/>
      <c r="L15" s="6"/>
      <c r="M15" s="39"/>
      <c r="N15" s="11"/>
      <c r="O15" s="11"/>
      <c r="P15" s="11"/>
      <c r="Q15" s="11"/>
      <c r="R15" s="59"/>
      <c r="S15" s="59"/>
      <c r="T15" s="59"/>
      <c r="U15" s="59"/>
      <c r="V15" s="60" t="s">
        <v>30</v>
      </c>
      <c r="W15" s="61">
        <f>MIN(V31:W74)</f>
        <v>251.33033873875962</v>
      </c>
      <c r="X15" s="59"/>
      <c r="Y15" s="59"/>
      <c r="Z15" s="59"/>
      <c r="AA15" s="59"/>
      <c r="AB15" s="60" t="s">
        <v>30</v>
      </c>
      <c r="AC15" s="61">
        <f>MIN(AB31:AC74)</f>
        <v>321.41494771831697</v>
      </c>
      <c r="AD15" s="59"/>
      <c r="AH15" s="60" t="s">
        <v>30</v>
      </c>
      <c r="AI15" s="61">
        <f>MIN(AH31:AI74)</f>
        <v>333.878822718317</v>
      </c>
      <c r="AJ15" s="59"/>
      <c r="AK15" s="59"/>
      <c r="AL15" s="59"/>
      <c r="AM15" s="59"/>
      <c r="AN15" s="60" t="s">
        <v>30</v>
      </c>
      <c r="AO15" s="61">
        <f>MIN(AN31:AO74)</f>
        <v>308.95107271831699</v>
      </c>
      <c r="AP15" s="59"/>
      <c r="AQ15" s="59"/>
      <c r="AR15" s="59"/>
      <c r="AS15" s="59"/>
      <c r="AU15" s="59"/>
      <c r="AV15" s="59"/>
      <c r="AW15" s="59"/>
      <c r="AX15" s="60" t="s">
        <v>30</v>
      </c>
      <c r="AY15" s="61">
        <f>MIN(AX31:AY74)</f>
        <v>233.73745924898091</v>
      </c>
      <c r="AZ15" s="59"/>
      <c r="BD15" s="59"/>
      <c r="BE15" s="59"/>
      <c r="BG15" s="59"/>
      <c r="BH15" s="59"/>
      <c r="BI15" s="60" t="s">
        <v>30</v>
      </c>
      <c r="BJ15" s="61">
        <f>MIN(BI31:BJ74)</f>
        <v>436.36950669787433</v>
      </c>
      <c r="BK15" s="59"/>
      <c r="BO15" s="60" t="s">
        <v>30</v>
      </c>
      <c r="BP15" s="61">
        <f>MIN(BO31:BP74)</f>
        <v>408.80552720809561</v>
      </c>
      <c r="BQ15" s="59"/>
      <c r="BR15" s="59"/>
      <c r="BS15" s="59"/>
      <c r="BT15" s="59"/>
      <c r="BU15" s="60" t="s">
        <v>30</v>
      </c>
      <c r="BV15" s="61">
        <f>MIN(BU31:BV74)</f>
        <v>359.09348169787427</v>
      </c>
      <c r="BW15" s="59"/>
      <c r="BX15" s="59"/>
      <c r="BY15" s="59"/>
      <c r="BZ15" s="59"/>
      <c r="CB15" s="59"/>
      <c r="CD15" s="60" t="s">
        <v>31</v>
      </c>
      <c r="CE15" s="61">
        <f>MAX(CD31:CE74)</f>
        <v>2838.1916589035309</v>
      </c>
      <c r="CF15" s="59"/>
      <c r="CG15" s="59"/>
      <c r="CH15" s="59"/>
      <c r="CI15" s="59"/>
      <c r="CJ15" s="60" t="s">
        <v>31</v>
      </c>
      <c r="CK15" s="61">
        <f>MAX(CJ31:CK74)</f>
        <v>2697.9650591485047</v>
      </c>
      <c r="CL15" s="59"/>
    </row>
    <row r="16" spans="1:90">
      <c r="A16" s="141" t="s">
        <v>12</v>
      </c>
      <c r="B16" s="142"/>
      <c r="C16" s="142"/>
      <c r="D16" s="3">
        <f>(D17/D18)*1.25</f>
        <v>5.6489665714095842</v>
      </c>
      <c r="F16" s="6"/>
      <c r="G16" s="39"/>
      <c r="H16" s="39"/>
      <c r="I16" s="39"/>
      <c r="J16" s="39"/>
      <c r="K16" s="39"/>
      <c r="L16" s="6"/>
      <c r="M16" s="39"/>
      <c r="N16" s="11"/>
      <c r="O16" s="11"/>
      <c r="P16" s="11"/>
      <c r="Q16" s="11"/>
      <c r="R16" s="59"/>
      <c r="S16" s="59"/>
      <c r="T16" s="59"/>
      <c r="U16" s="59"/>
      <c r="V16" s="60" t="s">
        <v>31</v>
      </c>
      <c r="W16" s="61">
        <f>MAX(V32:W74)</f>
        <v>2695.5296659444161</v>
      </c>
      <c r="X16" s="59"/>
      <c r="Y16" s="59"/>
      <c r="Z16" s="59"/>
      <c r="AA16" s="59"/>
      <c r="AB16" s="60" t="s">
        <v>31</v>
      </c>
      <c r="AC16" s="61">
        <f>MAX(AB32:AC74)</f>
        <v>2765.6142749239734</v>
      </c>
      <c r="AD16" s="59"/>
      <c r="AH16" s="60" t="s">
        <v>31</v>
      </c>
      <c r="AI16" s="61">
        <f>MAX(AH32:AI74)</f>
        <v>2778.0781499239729</v>
      </c>
      <c r="AJ16" s="59"/>
      <c r="AK16" s="59"/>
      <c r="AL16" s="59"/>
      <c r="AM16" s="59"/>
      <c r="AN16" s="60" t="s">
        <v>31</v>
      </c>
      <c r="AO16" s="61">
        <f>MAX(AN32:AO74)</f>
        <v>2753.1503999239731</v>
      </c>
      <c r="AP16" s="59"/>
      <c r="AQ16" s="59"/>
      <c r="AR16" s="59"/>
      <c r="AS16" s="59"/>
      <c r="AU16" s="59"/>
      <c r="AV16" s="59"/>
      <c r="AW16" s="59"/>
      <c r="AX16" s="60" t="s">
        <v>31</v>
      </c>
      <c r="AY16" s="61">
        <f>MAX(AX32:AY74)</f>
        <v>2677.9367864546375</v>
      </c>
      <c r="AZ16" s="59"/>
      <c r="BD16" s="59"/>
      <c r="BE16" s="59"/>
      <c r="BG16" s="59"/>
      <c r="BH16" s="59"/>
      <c r="BI16" s="60" t="s">
        <v>31</v>
      </c>
      <c r="BJ16" s="61">
        <f>MAX(BI32:BJ74)</f>
        <v>2880.5688339035305</v>
      </c>
      <c r="BK16" s="59"/>
      <c r="BO16" s="60" t="s">
        <v>31</v>
      </c>
      <c r="BP16" s="61">
        <f>MAX(BO32:BP74)</f>
        <v>2853.0048544137521</v>
      </c>
      <c r="BQ16" s="59"/>
      <c r="BR16" s="59"/>
      <c r="BS16" s="59"/>
      <c r="BT16" s="59"/>
      <c r="BU16" s="60" t="s">
        <v>31</v>
      </c>
      <c r="BV16" s="61">
        <f>MAX(BU32:BV74)</f>
        <v>2803.2928089035304</v>
      </c>
      <c r="BW16" s="59"/>
      <c r="BX16" s="59"/>
      <c r="BY16" s="59"/>
      <c r="BZ16" s="59"/>
      <c r="CB16" s="59"/>
      <c r="CD16" s="60" t="s">
        <v>32</v>
      </c>
      <c r="CE16" s="61">
        <f>AVERAGE(CD32:CE74)</f>
        <v>1472.6713207456871</v>
      </c>
      <c r="CF16" s="59"/>
      <c r="CG16" s="59"/>
      <c r="CH16" s="59"/>
      <c r="CI16" s="59"/>
      <c r="CJ16" s="60" t="s">
        <v>32</v>
      </c>
      <c r="CK16" s="61">
        <f>AVERAGE(CJ32:CK74)</f>
        <v>1332.4447209906607</v>
      </c>
      <c r="CL16" s="59"/>
    </row>
    <row r="17" spans="1:109">
      <c r="A17" s="143" t="s">
        <v>13</v>
      </c>
      <c r="B17" s="144"/>
      <c r="C17" s="144"/>
      <c r="D17" s="111">
        <v>68000</v>
      </c>
      <c r="F17" s="6"/>
      <c r="G17" s="39"/>
      <c r="H17" s="39"/>
      <c r="I17" s="39"/>
      <c r="J17" s="39"/>
      <c r="K17" s="39"/>
      <c r="L17" s="6"/>
      <c r="M17" s="39"/>
      <c r="N17" s="11"/>
      <c r="O17" s="11"/>
      <c r="P17" s="11"/>
      <c r="Q17" s="11"/>
      <c r="R17" s="59"/>
      <c r="S17" s="59"/>
      <c r="T17" s="59"/>
      <c r="U17" s="59"/>
      <c r="V17" s="60" t="s">
        <v>32</v>
      </c>
      <c r="W17" s="61">
        <f>AVERAGE(V33:W74)</f>
        <v>1356.9763025127672</v>
      </c>
      <c r="X17" s="59"/>
      <c r="Y17" s="59"/>
      <c r="Z17" s="59"/>
      <c r="AA17" s="59"/>
      <c r="AB17" s="60" t="s">
        <v>32</v>
      </c>
      <c r="AC17" s="61">
        <f>AVERAGE(AB33:AC74)</f>
        <v>1427.060911492325</v>
      </c>
      <c r="AD17" s="59"/>
      <c r="AH17" s="60" t="s">
        <v>32</v>
      </c>
      <c r="AI17" s="61">
        <f>AVERAGE(AH33:AI74)</f>
        <v>1439.5247864923253</v>
      </c>
      <c r="AJ17" s="59"/>
      <c r="AK17" s="59"/>
      <c r="AL17" s="59"/>
      <c r="AM17" s="59"/>
      <c r="AN17" s="60" t="s">
        <v>32</v>
      </c>
      <c r="AO17" s="61">
        <f>AVERAGE(AN33:AO74)</f>
        <v>1414.5970364923246</v>
      </c>
      <c r="AP17" s="59"/>
      <c r="AQ17" s="59"/>
      <c r="AR17" s="59"/>
      <c r="AS17" s="59"/>
      <c r="AU17" s="59"/>
      <c r="AV17" s="59"/>
      <c r="AW17" s="59"/>
      <c r="AX17" s="60" t="s">
        <v>32</v>
      </c>
      <c r="AY17" s="61">
        <f>AVERAGE(AX33:AY74)</f>
        <v>1339.3834230229884</v>
      </c>
      <c r="AZ17" s="59"/>
      <c r="BD17" s="59"/>
      <c r="BE17" s="59"/>
      <c r="BG17" s="59"/>
      <c r="BH17" s="59"/>
      <c r="BI17" s="60" t="s">
        <v>32</v>
      </c>
      <c r="BJ17" s="61">
        <f>AVERAGE(BI33:BJ74)</f>
        <v>1542.0154704718821</v>
      </c>
      <c r="BK17" s="59"/>
      <c r="BO17" s="60" t="s">
        <v>32</v>
      </c>
      <c r="BP17" s="61">
        <f>AVERAGE(BO33:BP74)</f>
        <v>1514.4514909821035</v>
      </c>
      <c r="BQ17" s="59"/>
      <c r="BR17" s="59"/>
      <c r="BS17" s="59"/>
      <c r="BT17" s="59"/>
      <c r="BU17" s="60" t="s">
        <v>32</v>
      </c>
      <c r="BV17" s="61">
        <f>AVERAGE(BU33:BV74)</f>
        <v>1464.7394454718819</v>
      </c>
      <c r="BW17" s="59"/>
      <c r="BX17" s="59"/>
      <c r="BY17" s="59"/>
      <c r="BZ17" s="59"/>
      <c r="CB17" s="59"/>
      <c r="CD17" s="59"/>
      <c r="CE17" s="59"/>
      <c r="CF17" s="59"/>
      <c r="CG17" s="59"/>
      <c r="CH17" s="59"/>
      <c r="CI17" s="59"/>
      <c r="CJ17" s="59"/>
      <c r="CK17" s="59"/>
      <c r="CL17" s="59"/>
    </row>
    <row r="18" spans="1:109" ht="15.75" thickBot="1">
      <c r="A18" s="145" t="s">
        <v>14</v>
      </c>
      <c r="B18" s="146"/>
      <c r="C18" s="146"/>
      <c r="D18" s="97">
        <v>15047</v>
      </c>
      <c r="G18" s="11"/>
      <c r="H18" s="11"/>
      <c r="I18" s="11"/>
      <c r="J18" s="11"/>
      <c r="K18" s="11"/>
      <c r="S18" s="59"/>
      <c r="T18" s="59"/>
      <c r="U18" s="59"/>
      <c r="V18" s="59"/>
      <c r="W18" s="59"/>
      <c r="X18" s="59"/>
      <c r="Y18" s="59"/>
      <c r="Z18" s="59"/>
      <c r="AA18" s="59"/>
      <c r="AB18" s="59"/>
      <c r="AC18" s="59"/>
      <c r="AD18" s="59"/>
      <c r="AH18" s="59"/>
      <c r="AI18" s="59"/>
      <c r="AJ18" s="59"/>
      <c r="AK18" s="59"/>
      <c r="AL18" s="59"/>
      <c r="AM18" s="59"/>
      <c r="AN18" s="59"/>
      <c r="AO18" s="59"/>
      <c r="AP18" s="59"/>
      <c r="AQ18" s="59"/>
      <c r="AR18" s="59"/>
      <c r="AS18" s="59"/>
      <c r="AU18" s="59"/>
      <c r="AV18" s="59"/>
      <c r="AW18" s="59"/>
      <c r="AX18" s="59"/>
      <c r="AY18" s="59"/>
      <c r="AZ18" s="59"/>
      <c r="BD18" s="59"/>
      <c r="BE18" s="59"/>
      <c r="BG18" s="59"/>
      <c r="BH18" s="59"/>
      <c r="BI18" s="59"/>
      <c r="BJ18" s="59"/>
      <c r="BK18" s="59"/>
      <c r="BO18" s="59"/>
      <c r="BP18" s="59"/>
      <c r="BQ18" s="59"/>
      <c r="BR18" s="59"/>
      <c r="BS18" s="59"/>
      <c r="BT18" s="59"/>
      <c r="BU18" s="59"/>
      <c r="BV18" s="59"/>
      <c r="BW18" s="59"/>
      <c r="BX18" s="59"/>
      <c r="BY18" s="59"/>
      <c r="BZ18" s="59"/>
      <c r="CB18" s="59"/>
    </row>
    <row r="19" spans="1:109" ht="15.75" thickBot="1">
      <c r="G19" s="11"/>
      <c r="H19" s="11"/>
      <c r="I19" s="11"/>
      <c r="J19" s="11"/>
      <c r="K19" s="11"/>
      <c r="S19" s="59"/>
      <c r="T19" s="59"/>
      <c r="U19" s="59"/>
      <c r="V19" s="59"/>
      <c r="W19" s="59"/>
      <c r="X19" s="59"/>
      <c r="Y19" s="59"/>
      <c r="Z19" s="59"/>
      <c r="AA19" s="59"/>
      <c r="AB19" s="59"/>
      <c r="AC19" s="59"/>
      <c r="AD19" s="59"/>
      <c r="AH19" s="59"/>
      <c r="AI19" s="59"/>
      <c r="AJ19" s="59"/>
      <c r="AK19" s="59"/>
      <c r="AL19" s="59"/>
      <c r="AM19" s="59"/>
      <c r="AN19" s="59"/>
      <c r="AO19" s="59"/>
      <c r="AP19" s="59"/>
      <c r="AQ19" s="59"/>
      <c r="AR19" s="59"/>
      <c r="AS19" s="59"/>
      <c r="AU19" s="59"/>
      <c r="AV19" s="59"/>
      <c r="AW19" s="59"/>
      <c r="AX19" s="59"/>
      <c r="AY19" s="59"/>
      <c r="AZ19" s="59"/>
      <c r="BG19" s="59"/>
      <c r="BH19" s="59"/>
      <c r="BI19" s="59"/>
      <c r="BJ19" s="59"/>
      <c r="BK19" s="59"/>
      <c r="CB19" s="59"/>
    </row>
    <row r="20" spans="1:109">
      <c r="A20" s="141" t="s">
        <v>16</v>
      </c>
      <c r="B20" s="142"/>
      <c r="C20" s="142"/>
      <c r="D20" s="70">
        <f>(D22/D21)</f>
        <v>0.57022000000000006</v>
      </c>
      <c r="G20" s="11"/>
      <c r="H20" s="11"/>
      <c r="I20" s="11"/>
      <c r="J20" s="11"/>
      <c r="K20" s="11"/>
    </row>
    <row r="21" spans="1:109">
      <c r="A21" s="143" t="s">
        <v>17</v>
      </c>
      <c r="B21" s="144"/>
      <c r="C21" s="144"/>
      <c r="D21" s="84">
        <v>500</v>
      </c>
      <c r="G21" s="11"/>
      <c r="H21" s="11"/>
      <c r="I21" s="11"/>
      <c r="J21" s="11"/>
      <c r="K21" s="11"/>
    </row>
    <row r="22" spans="1:109" ht="15.75" thickBot="1">
      <c r="A22" s="145" t="s">
        <v>27</v>
      </c>
      <c r="B22" s="146"/>
      <c r="C22" s="146"/>
      <c r="D22" s="97">
        <v>285.11</v>
      </c>
      <c r="G22" s="11"/>
      <c r="H22" s="11"/>
      <c r="I22" s="11"/>
      <c r="J22" s="11"/>
      <c r="K22" s="11"/>
    </row>
    <row r="23" spans="1:109" ht="15.75" thickBot="1">
      <c r="G23" s="11"/>
      <c r="H23" s="11"/>
      <c r="I23" s="11"/>
      <c r="J23" s="11"/>
      <c r="K23" s="11"/>
    </row>
    <row r="24" spans="1:109">
      <c r="A24" s="141" t="s">
        <v>19</v>
      </c>
      <c r="B24" s="142"/>
      <c r="C24" s="142"/>
      <c r="D24" s="70">
        <f>(D25/D26)</f>
        <v>1.4239999999999999</v>
      </c>
    </row>
    <row r="25" spans="1:109">
      <c r="A25" s="143" t="s">
        <v>20</v>
      </c>
      <c r="B25" s="144"/>
      <c r="C25" s="144"/>
      <c r="D25" s="69">
        <v>3560</v>
      </c>
      <c r="E25" s="12"/>
      <c r="F25" s="11"/>
      <c r="G25" s="11"/>
      <c r="H25" s="11"/>
      <c r="I25" s="11"/>
      <c r="J25" s="11"/>
      <c r="K25" s="11"/>
      <c r="L25" s="11"/>
      <c r="M25" s="11"/>
      <c r="N25" s="13"/>
      <c r="O25" s="13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40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11"/>
      <c r="AZ25" s="11"/>
      <c r="BA25" s="11"/>
      <c r="BB25" s="11"/>
      <c r="BC25" s="11"/>
      <c r="BD25" s="11"/>
      <c r="BE25" s="11"/>
      <c r="BF25" s="11"/>
      <c r="BG25" s="11"/>
      <c r="BH25" s="11"/>
      <c r="BK25" s="11"/>
      <c r="BL25" s="11"/>
      <c r="BM25" s="11"/>
      <c r="BN25" s="11"/>
      <c r="BQ25" s="11"/>
      <c r="BR25" s="11"/>
      <c r="BS25" s="11"/>
      <c r="BT25" s="11"/>
      <c r="BW25" s="11"/>
      <c r="BX25" s="11"/>
      <c r="BY25" s="11"/>
      <c r="BZ25" s="11"/>
      <c r="CA25" s="11"/>
      <c r="CB25" s="11"/>
      <c r="CC25" s="11"/>
      <c r="CF25" s="11"/>
      <c r="CG25" s="11"/>
      <c r="CH25" s="11"/>
      <c r="CI25" s="11"/>
      <c r="CL25" s="11"/>
      <c r="CM25" s="11"/>
      <c r="CN25" s="11"/>
      <c r="CO25" s="11"/>
    </row>
    <row r="26" spans="1:109">
      <c r="A26" s="162" t="s">
        <v>21</v>
      </c>
      <c r="B26" s="163"/>
      <c r="C26" s="163"/>
      <c r="D26" s="72">
        <v>2500</v>
      </c>
      <c r="E26" s="12"/>
      <c r="F26" s="35">
        <v>1</v>
      </c>
      <c r="G26" s="35"/>
      <c r="H26" s="35"/>
      <c r="I26" s="35"/>
      <c r="J26" s="35"/>
      <c r="K26" s="35"/>
      <c r="L26" s="35">
        <v>2</v>
      </c>
      <c r="M26" s="35"/>
      <c r="N26" s="35"/>
      <c r="O26" s="35"/>
      <c r="P26" s="35"/>
      <c r="Q26" s="35"/>
      <c r="R26" s="35"/>
      <c r="S26" s="35"/>
      <c r="T26" s="35"/>
      <c r="U26" s="35"/>
      <c r="V26" s="35">
        <v>3</v>
      </c>
      <c r="W26" s="35"/>
      <c r="X26" s="35"/>
      <c r="Y26" s="35"/>
      <c r="Z26" s="35"/>
      <c r="AA26" s="35"/>
      <c r="AB26" s="35">
        <v>4</v>
      </c>
      <c r="AC26" s="35"/>
      <c r="AD26" s="41"/>
      <c r="AE26" s="35"/>
      <c r="AF26" s="35"/>
      <c r="AG26" s="35"/>
      <c r="AH26" s="35">
        <v>5</v>
      </c>
      <c r="AI26" s="35"/>
      <c r="AJ26" s="35"/>
      <c r="AK26" s="35"/>
      <c r="AL26" s="35"/>
      <c r="AM26" s="35"/>
      <c r="AN26" s="35">
        <v>6</v>
      </c>
      <c r="AO26" s="35"/>
      <c r="AP26" s="35"/>
      <c r="AQ26" s="35"/>
      <c r="AR26" s="35"/>
      <c r="AS26" s="35"/>
      <c r="AT26" s="35"/>
      <c r="AU26" s="35"/>
      <c r="AV26" s="35"/>
      <c r="AW26" s="35"/>
      <c r="AX26" s="35">
        <v>7</v>
      </c>
      <c r="AY26" s="35"/>
      <c r="AZ26" s="35"/>
      <c r="BA26" s="35"/>
      <c r="BB26" s="35"/>
      <c r="BC26" s="35"/>
      <c r="BD26" s="35"/>
      <c r="BE26" s="35"/>
      <c r="BF26" s="35"/>
      <c r="BG26" s="35"/>
      <c r="BH26" s="35"/>
      <c r="BI26" s="68">
        <v>8</v>
      </c>
      <c r="BK26" s="35"/>
      <c r="BL26" s="35"/>
      <c r="BM26" s="35"/>
      <c r="BN26" s="35"/>
      <c r="BO26" s="68">
        <v>9</v>
      </c>
      <c r="BQ26" s="35"/>
      <c r="BR26" s="35"/>
      <c r="BS26" s="35"/>
      <c r="BT26" s="35"/>
      <c r="BU26" s="68">
        <v>10</v>
      </c>
      <c r="BW26" s="35"/>
      <c r="BX26" s="35"/>
      <c r="BY26" s="35"/>
      <c r="BZ26" s="35"/>
      <c r="CA26" s="35"/>
      <c r="CB26" s="35"/>
      <c r="CC26" s="35"/>
      <c r="CD26" s="68">
        <v>11</v>
      </c>
      <c r="CF26" s="35"/>
      <c r="CG26" s="35"/>
      <c r="CH26" s="35"/>
      <c r="CI26" s="35"/>
      <c r="CJ26" s="68">
        <v>12</v>
      </c>
      <c r="CL26" s="35"/>
      <c r="CM26" s="35"/>
      <c r="CN26" s="35"/>
      <c r="CO26" s="35"/>
      <c r="CP26" s="68">
        <v>13</v>
      </c>
      <c r="CU26" s="1">
        <v>14</v>
      </c>
      <c r="CZ26" s="68">
        <v>15</v>
      </c>
    </row>
    <row r="27" spans="1:109" ht="15" customHeight="1">
      <c r="A27" s="150" t="s">
        <v>36</v>
      </c>
      <c r="B27" s="150"/>
      <c r="C27" s="150"/>
      <c r="D27" s="150"/>
      <c r="E27" s="151"/>
      <c r="F27" s="155" t="s">
        <v>41</v>
      </c>
      <c r="G27" s="156"/>
      <c r="H27" s="114" t="s">
        <v>43</v>
      </c>
      <c r="I27" s="118"/>
      <c r="J27" s="119"/>
      <c r="K27" s="52"/>
      <c r="L27" s="42"/>
      <c r="M27" s="42"/>
      <c r="N27" s="114" t="s">
        <v>43</v>
      </c>
      <c r="O27" s="118"/>
      <c r="P27" s="119"/>
      <c r="Q27" s="42"/>
      <c r="R27" s="42"/>
      <c r="S27" s="42"/>
      <c r="T27" s="43"/>
      <c r="U27" s="42"/>
      <c r="V27" s="42"/>
      <c r="W27" s="42"/>
      <c r="X27" s="114" t="s">
        <v>43</v>
      </c>
      <c r="Y27" s="118"/>
      <c r="Z27" s="119"/>
      <c r="AA27" s="42"/>
      <c r="AB27" s="42"/>
      <c r="AC27" s="42"/>
      <c r="AD27" s="114" t="s">
        <v>43</v>
      </c>
      <c r="AE27" s="118"/>
      <c r="AF27" s="119"/>
      <c r="AG27" s="42"/>
      <c r="AH27" s="42"/>
      <c r="AI27" s="42"/>
      <c r="AJ27" s="114" t="s">
        <v>43</v>
      </c>
      <c r="AK27" s="118"/>
      <c r="AL27" s="119"/>
      <c r="AM27" s="42"/>
      <c r="AN27" s="42"/>
      <c r="AO27" s="42"/>
      <c r="AP27" s="114" t="s">
        <v>43</v>
      </c>
      <c r="AQ27" s="118"/>
      <c r="AR27" s="119"/>
      <c r="AS27" s="42"/>
      <c r="AT27" s="42"/>
      <c r="AU27" s="42"/>
      <c r="AV27" s="42"/>
      <c r="AW27" s="42"/>
      <c r="AX27" s="42"/>
      <c r="AY27" s="42"/>
      <c r="AZ27" s="114" t="s">
        <v>43</v>
      </c>
      <c r="BA27" s="118"/>
      <c r="BB27" s="119"/>
      <c r="BC27" s="42"/>
      <c r="BD27" s="42"/>
      <c r="BE27" s="42"/>
      <c r="BF27" s="42"/>
      <c r="BG27" s="42"/>
      <c r="BH27" s="42"/>
      <c r="BI27" s="56"/>
      <c r="BJ27" s="56"/>
      <c r="BK27" s="114" t="s">
        <v>43</v>
      </c>
      <c r="BL27" s="118"/>
      <c r="BM27" s="119"/>
      <c r="BN27" s="42"/>
      <c r="BO27" s="56"/>
      <c r="BP27" s="56"/>
      <c r="BQ27" s="114" t="s">
        <v>43</v>
      </c>
      <c r="BR27" s="118"/>
      <c r="BS27" s="119"/>
      <c r="BT27" s="42"/>
      <c r="BU27" s="56"/>
      <c r="BV27" s="56"/>
      <c r="BW27" s="114" t="s">
        <v>43</v>
      </c>
      <c r="BX27" s="118"/>
      <c r="BY27" s="119"/>
      <c r="BZ27" s="42"/>
      <c r="CA27" s="42"/>
      <c r="CB27" s="42"/>
      <c r="CC27" s="42"/>
      <c r="CD27" s="56"/>
      <c r="CE27" s="56"/>
      <c r="CF27" s="114" t="s">
        <v>43</v>
      </c>
      <c r="CG27" s="118"/>
      <c r="CH27" s="119"/>
      <c r="CI27" s="42"/>
      <c r="CJ27" s="56"/>
      <c r="CK27" s="56"/>
      <c r="CL27" s="114" t="s">
        <v>43</v>
      </c>
      <c r="CM27" s="118"/>
      <c r="CN27" s="119"/>
      <c r="CO27" s="42"/>
      <c r="CP27" s="56"/>
      <c r="CQ27" s="56"/>
      <c r="CR27" s="114" t="s">
        <v>43</v>
      </c>
      <c r="CS27" s="118"/>
      <c r="CT27" s="119"/>
      <c r="CU27" s="89"/>
      <c r="CV27" s="89"/>
      <c r="CW27" s="114" t="s">
        <v>43</v>
      </c>
      <c r="CX27" s="115"/>
      <c r="CY27" s="113"/>
      <c r="CZ27" s="56"/>
      <c r="DA27" s="56"/>
      <c r="DB27" s="114" t="s">
        <v>43</v>
      </c>
      <c r="DC27" s="118"/>
      <c r="DD27" s="119"/>
      <c r="DE27" s="93"/>
    </row>
    <row r="28" spans="1:109" ht="150.75" customHeight="1">
      <c r="A28" s="152"/>
      <c r="B28" s="152"/>
      <c r="C28" s="152"/>
      <c r="D28" s="152"/>
      <c r="E28" s="153"/>
      <c r="F28" s="157"/>
      <c r="G28" s="158"/>
      <c r="H28" s="37" t="s">
        <v>48</v>
      </c>
      <c r="I28" s="37" t="s">
        <v>45</v>
      </c>
      <c r="J28" s="44" t="s">
        <v>47</v>
      </c>
      <c r="K28" s="44"/>
      <c r="L28" s="116" t="s">
        <v>35</v>
      </c>
      <c r="M28" s="123"/>
      <c r="N28" s="37" t="s">
        <v>48</v>
      </c>
      <c r="O28" s="37" t="s">
        <v>45</v>
      </c>
      <c r="P28" s="36" t="s">
        <v>47</v>
      </c>
      <c r="Q28" s="45"/>
      <c r="R28" s="46"/>
      <c r="S28" s="45"/>
      <c r="T28" s="45"/>
      <c r="U28" s="45"/>
      <c r="V28" s="131" t="s">
        <v>37</v>
      </c>
      <c r="W28" s="132"/>
      <c r="X28" s="37" t="s">
        <v>48</v>
      </c>
      <c r="Y28" s="37" t="s">
        <v>45</v>
      </c>
      <c r="Z28" s="36" t="s">
        <v>47</v>
      </c>
      <c r="AA28" s="45"/>
      <c r="AB28" s="131" t="s">
        <v>38</v>
      </c>
      <c r="AC28" s="132"/>
      <c r="AD28" s="37" t="s">
        <v>48</v>
      </c>
      <c r="AE28" s="37" t="s">
        <v>45</v>
      </c>
      <c r="AF28" s="36" t="s">
        <v>47</v>
      </c>
      <c r="AG28" s="45"/>
      <c r="AH28" s="131" t="s">
        <v>39</v>
      </c>
      <c r="AI28" s="132"/>
      <c r="AJ28" s="37" t="s">
        <v>48</v>
      </c>
      <c r="AK28" s="37" t="s">
        <v>45</v>
      </c>
      <c r="AL28" s="36" t="s">
        <v>47</v>
      </c>
      <c r="AM28" s="45"/>
      <c r="AN28" s="131" t="s">
        <v>40</v>
      </c>
      <c r="AO28" s="132"/>
      <c r="AP28" s="37" t="s">
        <v>48</v>
      </c>
      <c r="AQ28" s="37" t="s">
        <v>45</v>
      </c>
      <c r="AR28" s="36" t="s">
        <v>47</v>
      </c>
      <c r="AS28" s="45"/>
      <c r="AT28" s="45"/>
      <c r="AU28" s="45"/>
      <c r="AV28" s="45"/>
      <c r="AW28" s="45"/>
      <c r="AX28" s="136" t="s">
        <v>101</v>
      </c>
      <c r="AY28" s="137"/>
      <c r="AZ28" s="37" t="s">
        <v>48</v>
      </c>
      <c r="BA28" s="37" t="s">
        <v>45</v>
      </c>
      <c r="BB28" s="36" t="s">
        <v>47</v>
      </c>
      <c r="BC28" s="45"/>
      <c r="BD28" s="45"/>
      <c r="BE28" s="45"/>
      <c r="BF28" s="45"/>
      <c r="BG28" s="45"/>
      <c r="BH28" s="45"/>
      <c r="BI28" s="116" t="s">
        <v>29</v>
      </c>
      <c r="BJ28" s="123"/>
      <c r="BK28" s="37" t="s">
        <v>48</v>
      </c>
      <c r="BL28" s="37" t="s">
        <v>45</v>
      </c>
      <c r="BM28" s="36" t="s">
        <v>47</v>
      </c>
      <c r="BN28" s="45"/>
      <c r="BO28" s="116" t="s">
        <v>33</v>
      </c>
      <c r="BP28" s="123"/>
      <c r="BQ28" s="37" t="s">
        <v>48</v>
      </c>
      <c r="BR28" s="37" t="s">
        <v>45</v>
      </c>
      <c r="BS28" s="36" t="s">
        <v>47</v>
      </c>
      <c r="BT28" s="45"/>
      <c r="BU28" s="116" t="s">
        <v>34</v>
      </c>
      <c r="BV28" s="123"/>
      <c r="BW28" s="37" t="s">
        <v>48</v>
      </c>
      <c r="BX28" s="37" t="s">
        <v>45</v>
      </c>
      <c r="BY28" s="36" t="s">
        <v>47</v>
      </c>
      <c r="BZ28" s="45"/>
      <c r="CA28" s="45"/>
      <c r="CB28" s="45"/>
      <c r="CC28" s="45"/>
      <c r="CD28" s="121" t="s">
        <v>28</v>
      </c>
      <c r="CE28" s="122"/>
      <c r="CF28" s="37" t="s">
        <v>48</v>
      </c>
      <c r="CG28" s="37" t="s">
        <v>45</v>
      </c>
      <c r="CH28" s="36" t="s">
        <v>47</v>
      </c>
      <c r="CI28" s="45"/>
      <c r="CJ28" s="121" t="s">
        <v>103</v>
      </c>
      <c r="CK28" s="122"/>
      <c r="CL28" s="37" t="s">
        <v>48</v>
      </c>
      <c r="CM28" s="37" t="s">
        <v>45</v>
      </c>
      <c r="CN28" s="36" t="s">
        <v>47</v>
      </c>
      <c r="CO28" s="46"/>
      <c r="CP28" s="121" t="s">
        <v>100</v>
      </c>
      <c r="CQ28" s="122"/>
      <c r="CR28" s="94" t="s">
        <v>48</v>
      </c>
      <c r="CS28" s="94" t="s">
        <v>45</v>
      </c>
      <c r="CT28" s="36" t="s">
        <v>47</v>
      </c>
      <c r="CU28" s="116" t="s">
        <v>106</v>
      </c>
      <c r="CV28" s="117"/>
      <c r="CW28" s="85" t="s">
        <v>48</v>
      </c>
      <c r="CX28" s="85" t="s">
        <v>45</v>
      </c>
      <c r="CY28" s="46" t="s">
        <v>47</v>
      </c>
      <c r="CZ28" s="121" t="s">
        <v>102</v>
      </c>
      <c r="DA28" s="122"/>
      <c r="DB28" s="85" t="s">
        <v>48</v>
      </c>
      <c r="DC28" s="85" t="s">
        <v>45</v>
      </c>
      <c r="DD28" s="46" t="s">
        <v>47</v>
      </c>
      <c r="DE28" s="95"/>
    </row>
    <row r="29" spans="1:109" ht="15" customHeight="1">
      <c r="A29" s="23"/>
      <c r="B29" s="24"/>
      <c r="C29" s="24"/>
      <c r="D29" s="24"/>
      <c r="E29" s="24"/>
      <c r="F29" s="2" t="s">
        <v>22</v>
      </c>
      <c r="G29" s="67">
        <v>15</v>
      </c>
      <c r="H29" s="2"/>
      <c r="I29" s="2"/>
      <c r="J29" s="2"/>
      <c r="K29" s="2"/>
      <c r="L29" s="2" t="s">
        <v>22</v>
      </c>
      <c r="M29" s="67">
        <v>5</v>
      </c>
      <c r="N29" s="2"/>
      <c r="O29" s="2"/>
      <c r="P29" s="2"/>
      <c r="Q29" s="2"/>
      <c r="R29" s="2"/>
      <c r="S29" s="47"/>
      <c r="T29" s="47"/>
      <c r="U29" s="47"/>
      <c r="V29" s="2" t="s">
        <v>22</v>
      </c>
      <c r="W29" s="67">
        <v>2</v>
      </c>
      <c r="X29" s="2"/>
      <c r="Y29" s="2"/>
      <c r="Z29" s="2"/>
      <c r="AA29" s="47"/>
      <c r="AB29" s="2" t="s">
        <v>22</v>
      </c>
      <c r="AC29" s="67">
        <v>10</v>
      </c>
      <c r="AD29" s="14"/>
      <c r="AE29" s="2"/>
      <c r="AF29" s="2"/>
      <c r="AG29" s="47"/>
      <c r="AH29" s="2" t="s">
        <v>22</v>
      </c>
      <c r="AI29" s="67">
        <v>15</v>
      </c>
      <c r="AJ29" s="2"/>
      <c r="AK29" s="2"/>
      <c r="AL29" s="2"/>
      <c r="AM29" s="47"/>
      <c r="AN29" s="2" t="s">
        <v>22</v>
      </c>
      <c r="AO29" s="67">
        <v>5</v>
      </c>
      <c r="AP29" s="2"/>
      <c r="AQ29" s="2"/>
      <c r="AR29" s="2"/>
      <c r="AS29" s="47"/>
      <c r="AT29" s="47"/>
      <c r="AU29" s="47"/>
      <c r="AV29" s="47"/>
      <c r="AW29" s="47"/>
      <c r="AX29" s="2" t="s">
        <v>22</v>
      </c>
      <c r="AY29" s="67">
        <v>5</v>
      </c>
      <c r="AZ29" s="2"/>
      <c r="BA29" s="2"/>
      <c r="BB29" s="2"/>
      <c r="BC29" s="47"/>
      <c r="BD29" s="47"/>
      <c r="BE29" s="47"/>
      <c r="BF29" s="47"/>
      <c r="BG29" s="47"/>
      <c r="BH29" s="47"/>
      <c r="BI29" s="2" t="s">
        <v>22</v>
      </c>
      <c r="BJ29" s="67">
        <v>36</v>
      </c>
      <c r="BK29" s="2"/>
      <c r="BL29" s="2"/>
      <c r="BM29" s="2"/>
      <c r="BN29" s="47"/>
      <c r="BO29" s="2" t="s">
        <v>22</v>
      </c>
      <c r="BP29" s="67">
        <v>35</v>
      </c>
      <c r="BQ29" s="2"/>
      <c r="BR29" s="2"/>
      <c r="BS29" s="2"/>
      <c r="BT29" s="47"/>
      <c r="BU29" s="2" t="s">
        <v>22</v>
      </c>
      <c r="BV29" s="67">
        <v>5</v>
      </c>
      <c r="BW29" s="2"/>
      <c r="BX29" s="2"/>
      <c r="BY29" s="2"/>
      <c r="BZ29" s="47"/>
      <c r="CA29" s="47"/>
      <c r="CB29" s="47"/>
      <c r="CC29" s="47"/>
      <c r="CD29" s="2" t="s">
        <v>22</v>
      </c>
      <c r="CE29" s="67">
        <v>19</v>
      </c>
      <c r="CF29" s="2"/>
      <c r="CG29" s="2"/>
      <c r="CH29" s="2"/>
      <c r="CI29" s="47"/>
      <c r="CJ29" s="2" t="s">
        <v>22</v>
      </c>
      <c r="CK29" s="73">
        <v>7</v>
      </c>
      <c r="CL29" s="2"/>
      <c r="CM29" s="2"/>
      <c r="CN29" s="2"/>
      <c r="CO29" s="2"/>
      <c r="CP29" s="2" t="s">
        <v>22</v>
      </c>
      <c r="CQ29" s="73">
        <v>16</v>
      </c>
      <c r="CR29" s="2"/>
      <c r="CS29" s="2"/>
      <c r="CT29" s="2"/>
      <c r="CU29" s="96" t="s">
        <v>22</v>
      </c>
      <c r="CV29" s="2">
        <v>4</v>
      </c>
      <c r="CW29" s="2"/>
      <c r="CX29" s="2"/>
      <c r="CY29" s="2"/>
      <c r="CZ29" s="2" t="s">
        <v>22</v>
      </c>
      <c r="DA29" s="73">
        <v>2</v>
      </c>
      <c r="DB29" s="2"/>
      <c r="DC29" s="2"/>
      <c r="DD29" s="2"/>
      <c r="DE29" s="6"/>
    </row>
    <row r="30" spans="1:109" ht="15" customHeight="1">
      <c r="A30" s="23"/>
      <c r="B30" s="24"/>
      <c r="C30" s="24"/>
      <c r="D30" s="24"/>
      <c r="E30" s="24"/>
      <c r="F30" s="2" t="s">
        <v>23</v>
      </c>
      <c r="G30" s="28">
        <f>(70+15)/60</f>
        <v>1.4166666666666667</v>
      </c>
      <c r="H30" s="28"/>
      <c r="I30" s="28"/>
      <c r="J30" s="28"/>
      <c r="K30" s="28"/>
      <c r="L30" s="2" t="s">
        <v>23</v>
      </c>
      <c r="M30" s="2">
        <f>(30+15)/60</f>
        <v>0.75</v>
      </c>
      <c r="N30" s="2"/>
      <c r="O30" s="2"/>
      <c r="P30" s="2"/>
      <c r="Q30" s="2"/>
      <c r="R30" s="8"/>
      <c r="S30" s="48"/>
      <c r="T30" s="48"/>
      <c r="U30" s="48"/>
      <c r="V30" s="2" t="s">
        <v>23</v>
      </c>
      <c r="W30" s="8">
        <f>(20+15)/60</f>
        <v>0.58333333333333337</v>
      </c>
      <c r="X30" s="8"/>
      <c r="Y30" s="8"/>
      <c r="Z30" s="8"/>
      <c r="AA30" s="48"/>
      <c r="AB30" s="2" t="s">
        <v>23</v>
      </c>
      <c r="AC30" s="8">
        <f>(30+15)/60</f>
        <v>0.75</v>
      </c>
      <c r="AD30" s="49"/>
      <c r="AE30" s="8"/>
      <c r="AF30" s="8"/>
      <c r="AG30" s="48"/>
      <c r="AH30" s="2" t="s">
        <v>23</v>
      </c>
      <c r="AI30" s="8">
        <f>(30+15)/60</f>
        <v>0.75</v>
      </c>
      <c r="AJ30" s="8"/>
      <c r="AK30" s="8"/>
      <c r="AL30" s="8"/>
      <c r="AM30" s="48"/>
      <c r="AN30" s="2" t="s">
        <v>23</v>
      </c>
      <c r="AO30" s="8">
        <f>(30+15)/60</f>
        <v>0.75</v>
      </c>
      <c r="AP30" s="8"/>
      <c r="AQ30" s="8"/>
      <c r="AR30" s="8"/>
      <c r="AS30" s="48"/>
      <c r="AT30" s="48"/>
      <c r="AU30" s="48"/>
      <c r="AV30" s="48"/>
      <c r="AW30" s="48"/>
      <c r="AX30" s="2" t="s">
        <v>23</v>
      </c>
      <c r="AY30" s="8">
        <f>(15+15)/60</f>
        <v>0.5</v>
      </c>
      <c r="AZ30" s="8"/>
      <c r="BA30" s="8"/>
      <c r="BB30" s="8"/>
      <c r="BC30" s="48"/>
      <c r="BD30" s="48"/>
      <c r="BE30" s="48"/>
      <c r="BF30" s="48"/>
      <c r="BG30" s="48"/>
      <c r="BH30" s="48"/>
      <c r="BI30" s="2" t="s">
        <v>23</v>
      </c>
      <c r="BJ30" s="8">
        <f>(40+15)/60</f>
        <v>0.91666666666666663</v>
      </c>
      <c r="BK30" s="8"/>
      <c r="BL30" s="8"/>
      <c r="BM30" s="8"/>
      <c r="BN30" s="48"/>
      <c r="BO30" s="2" t="s">
        <v>23</v>
      </c>
      <c r="BP30" s="8">
        <f>(35+15)/60</f>
        <v>0.83333333333333337</v>
      </c>
      <c r="BQ30" s="8"/>
      <c r="BR30" s="8"/>
      <c r="BS30" s="8"/>
      <c r="BT30" s="48"/>
      <c r="BU30" s="2" t="s">
        <v>23</v>
      </c>
      <c r="BV30" s="8">
        <f>(40+15)/60</f>
        <v>0.91666666666666663</v>
      </c>
      <c r="BW30" s="8"/>
      <c r="BX30" s="8"/>
      <c r="BY30" s="8"/>
      <c r="BZ30" s="48"/>
      <c r="CA30" s="48"/>
      <c r="CB30" s="48"/>
      <c r="CC30" s="48"/>
      <c r="CD30" s="2" t="s">
        <v>23</v>
      </c>
      <c r="CE30" s="8">
        <f>(40+15)/60</f>
        <v>0.91666666666666663</v>
      </c>
      <c r="CF30" s="8"/>
      <c r="CG30" s="8"/>
      <c r="CH30" s="8"/>
      <c r="CI30" s="48"/>
      <c r="CJ30" s="2" t="s">
        <v>23</v>
      </c>
      <c r="CK30" s="56">
        <f>(18+15)/60</f>
        <v>0.55000000000000004</v>
      </c>
      <c r="CL30" s="8"/>
      <c r="CM30" s="8"/>
      <c r="CN30" s="8"/>
      <c r="CO30" s="8"/>
      <c r="CP30" s="2" t="s">
        <v>23</v>
      </c>
      <c r="CQ30" s="62">
        <f>(35+15)/60</f>
        <v>0.83333333333333337</v>
      </c>
      <c r="CR30" s="8"/>
      <c r="CS30" s="8"/>
      <c r="CT30" s="8"/>
      <c r="CU30" s="8" t="s">
        <v>104</v>
      </c>
      <c r="CV30" s="62">
        <f>(20+15)/60</f>
        <v>0.58333333333333337</v>
      </c>
      <c r="CW30" s="8"/>
      <c r="CX30" s="8"/>
      <c r="CY30" s="8"/>
      <c r="CZ30" s="2" t="s">
        <v>23</v>
      </c>
      <c r="DA30" s="62">
        <f>(35+15)/60</f>
        <v>0.83333333333333337</v>
      </c>
      <c r="DB30" s="8"/>
      <c r="DC30" s="8"/>
      <c r="DD30" s="8"/>
      <c r="DE30" s="7"/>
    </row>
    <row r="31" spans="1:109">
      <c r="A31" s="9" t="s">
        <v>0</v>
      </c>
      <c r="B31" s="31" t="s">
        <v>1</v>
      </c>
      <c r="C31" s="31" t="s">
        <v>50</v>
      </c>
      <c r="D31" s="31" t="s">
        <v>3</v>
      </c>
      <c r="E31" s="31" t="s">
        <v>24</v>
      </c>
      <c r="F31" s="124" t="s">
        <v>25</v>
      </c>
      <c r="G31" s="124"/>
      <c r="H31" s="31" t="s">
        <v>25</v>
      </c>
      <c r="I31" s="31" t="s">
        <v>25</v>
      </c>
      <c r="J31" s="31" t="s">
        <v>25</v>
      </c>
      <c r="K31" s="51"/>
      <c r="L31" s="114" t="s">
        <v>25</v>
      </c>
      <c r="M31" s="119"/>
      <c r="N31" s="31" t="s">
        <v>25</v>
      </c>
      <c r="O31" s="31" t="s">
        <v>25</v>
      </c>
      <c r="P31" s="31" t="s">
        <v>25</v>
      </c>
      <c r="Q31" s="31"/>
      <c r="R31" s="31"/>
      <c r="S31" s="54"/>
      <c r="T31" s="54"/>
      <c r="U31" s="54"/>
      <c r="V31" s="114" t="s">
        <v>25</v>
      </c>
      <c r="W31" s="119"/>
      <c r="X31" s="31" t="s">
        <v>25</v>
      </c>
      <c r="Y31" s="31" t="s">
        <v>25</v>
      </c>
      <c r="Z31" s="31" t="s">
        <v>25</v>
      </c>
      <c r="AA31" s="54"/>
      <c r="AB31" s="114" t="s">
        <v>25</v>
      </c>
      <c r="AC31" s="119"/>
      <c r="AD31" s="50" t="s">
        <v>25</v>
      </c>
      <c r="AE31" s="31" t="s">
        <v>25</v>
      </c>
      <c r="AF31" s="31" t="s">
        <v>25</v>
      </c>
      <c r="AG31" s="54"/>
      <c r="AH31" s="114" t="s">
        <v>25</v>
      </c>
      <c r="AI31" s="119"/>
      <c r="AJ31" s="31" t="s">
        <v>25</v>
      </c>
      <c r="AK31" s="31" t="s">
        <v>25</v>
      </c>
      <c r="AL31" s="31" t="s">
        <v>25</v>
      </c>
      <c r="AM31" s="54"/>
      <c r="AN31" s="114" t="s">
        <v>25</v>
      </c>
      <c r="AO31" s="119"/>
      <c r="AP31" s="31" t="s">
        <v>25</v>
      </c>
      <c r="AQ31" s="31" t="s">
        <v>25</v>
      </c>
      <c r="AR31" s="31" t="s">
        <v>25</v>
      </c>
      <c r="AS31" s="54"/>
      <c r="AT31" s="54"/>
      <c r="AU31" s="54"/>
      <c r="AV31" s="54"/>
      <c r="AW31" s="54"/>
      <c r="AX31" s="114" t="s">
        <v>25</v>
      </c>
      <c r="AY31" s="119"/>
      <c r="AZ31" s="31" t="s">
        <v>25</v>
      </c>
      <c r="BA31" s="31" t="s">
        <v>25</v>
      </c>
      <c r="BB31" s="31" t="s">
        <v>25</v>
      </c>
      <c r="BC31" s="54"/>
      <c r="BD31" s="54"/>
      <c r="BE31" s="54"/>
      <c r="BF31" s="54"/>
      <c r="BG31" s="54"/>
      <c r="BH31" s="54"/>
      <c r="BI31" s="124" t="s">
        <v>25</v>
      </c>
      <c r="BJ31" s="124"/>
      <c r="BK31" s="31" t="s">
        <v>25</v>
      </c>
      <c r="BL31" s="31" t="s">
        <v>25</v>
      </c>
      <c r="BM31" s="31" t="s">
        <v>25</v>
      </c>
      <c r="BN31" s="54"/>
      <c r="BO31" s="124" t="s">
        <v>25</v>
      </c>
      <c r="BP31" s="124"/>
      <c r="BQ31" s="31" t="s">
        <v>25</v>
      </c>
      <c r="BR31" s="31" t="s">
        <v>25</v>
      </c>
      <c r="BS31" s="31" t="s">
        <v>25</v>
      </c>
      <c r="BT31" s="54"/>
      <c r="BU31" s="124" t="s">
        <v>25</v>
      </c>
      <c r="BV31" s="124"/>
      <c r="BW31" s="31" t="s">
        <v>25</v>
      </c>
      <c r="BX31" s="31" t="s">
        <v>25</v>
      </c>
      <c r="BY31" s="31" t="s">
        <v>25</v>
      </c>
      <c r="BZ31" s="54"/>
      <c r="CA31" s="54"/>
      <c r="CB31" s="54"/>
      <c r="CC31" s="54"/>
      <c r="CD31" s="124" t="s">
        <v>25</v>
      </c>
      <c r="CE31" s="124"/>
      <c r="CF31" s="31" t="s">
        <v>25</v>
      </c>
      <c r="CG31" s="31" t="s">
        <v>25</v>
      </c>
      <c r="CH31" s="31" t="s">
        <v>25</v>
      </c>
      <c r="CI31" s="54"/>
      <c r="CJ31" s="124" t="s">
        <v>25</v>
      </c>
      <c r="CK31" s="124"/>
      <c r="CL31" s="31" t="s">
        <v>25</v>
      </c>
      <c r="CM31" s="31" t="s">
        <v>25</v>
      </c>
      <c r="CN31" s="31" t="s">
        <v>25</v>
      </c>
      <c r="CO31" s="31"/>
      <c r="CP31" s="114" t="s">
        <v>25</v>
      </c>
      <c r="CQ31" s="119"/>
      <c r="CR31" s="86" t="s">
        <v>25</v>
      </c>
      <c r="CS31" s="86" t="s">
        <v>25</v>
      </c>
      <c r="CT31" s="86" t="s">
        <v>25</v>
      </c>
      <c r="CU31" s="114" t="s">
        <v>105</v>
      </c>
      <c r="CV31" s="113"/>
      <c r="CW31" s="88" t="s">
        <v>105</v>
      </c>
      <c r="CX31" s="88" t="s">
        <v>105</v>
      </c>
      <c r="CY31" s="88" t="s">
        <v>105</v>
      </c>
      <c r="CZ31" s="114" t="s">
        <v>25</v>
      </c>
      <c r="DA31" s="119"/>
      <c r="DB31" s="86" t="s">
        <v>25</v>
      </c>
      <c r="DC31" s="86" t="s">
        <v>25</v>
      </c>
      <c r="DD31" s="86" t="s">
        <v>25</v>
      </c>
      <c r="DE31" s="93"/>
    </row>
    <row r="32" spans="1:109">
      <c r="A32" s="17" t="s">
        <v>49</v>
      </c>
      <c r="B32" s="2">
        <v>646800</v>
      </c>
      <c r="C32" s="2" t="s">
        <v>49</v>
      </c>
      <c r="D32" s="30">
        <v>2</v>
      </c>
      <c r="E32" s="10">
        <f>D32*2/$D$10</f>
        <v>6.6666666666666666E-2</v>
      </c>
      <c r="F32" s="112">
        <f>(G$29*($D$20+$D$24)+$D32*2*($D$16+$D$12)+G$30*$D$2+$E32*$D$6)*1.25</f>
        <v>534.44845863654643</v>
      </c>
      <c r="G32" s="127"/>
      <c r="H32" s="102">
        <f>(D32*2*(D16+D12)+E32*D6)*1.25</f>
        <v>70.846357310308875</v>
      </c>
      <c r="I32" s="102">
        <f>(15/60*D2)*1.25</f>
        <v>75.213613469336039</v>
      </c>
      <c r="J32" s="102">
        <f t="shared" ref="J32:J72" si="0">($G$29*($D$20+$D$24)+(70/60)*$D$2)*1.25</f>
        <v>388.38848785690152</v>
      </c>
      <c r="K32" s="53">
        <f>H32+I32+J32</f>
        <v>534.44845863654643</v>
      </c>
      <c r="L32" s="63">
        <f>(M$29*($D$20+$D$24)+$D32*2*($D$16+$D$12)+M$30*$D$2+$E32*$D$6)*1.25</f>
        <v>308.95107271831699</v>
      </c>
      <c r="M32" s="64"/>
      <c r="N32" s="102">
        <f>(D32*2*($D$16+$D$12)+$E$32*$D$6)*1.25</f>
        <v>70.846357310308875</v>
      </c>
      <c r="O32" s="102">
        <f>(15/60*$D$2)*1.25</f>
        <v>75.213613469336039</v>
      </c>
      <c r="P32" s="102">
        <f>($M$29*($D$20+$D$24)+(30/60)*$D$2)*1.25</f>
        <v>162.89110193867205</v>
      </c>
      <c r="Q32" s="30">
        <f>N32+O32+P32</f>
        <v>308.95107271831694</v>
      </c>
      <c r="R32" s="30" t="e">
        <f>#REF!+#REF!+#REF!</f>
        <v>#REF!</v>
      </c>
      <c r="S32" s="55" t="e">
        <f>#REF!+#REF!+#REF!</f>
        <v>#REF!</v>
      </c>
      <c r="T32" s="55" t="e">
        <f>#REF!+#REF!+#REF!</f>
        <v>#REF!</v>
      </c>
      <c r="U32" s="55" t="e">
        <f>#REF!+#REF!+#REF!</f>
        <v>#REF!</v>
      </c>
      <c r="V32" s="98">
        <f t="shared" ref="V32:V72" si="1">(W$29*($D$20+$D$24)+$D32*2*($D$16+$D$12)+W$30*$D$2+$E32*$D$6)*1.25</f>
        <v>251.33033873875962</v>
      </c>
      <c r="W32" s="64"/>
      <c r="X32" s="102">
        <f>($D$32 *2*($D$16+$D$12)+$E$32*$D$6)*1.25</f>
        <v>70.846357310308875</v>
      </c>
      <c r="Y32" s="102">
        <f>(15/60*$D$2)*1.25</f>
        <v>75.213613469336039</v>
      </c>
      <c r="Z32" s="108">
        <f t="shared" ref="Z32:Z72" si="2">($W$29*($D$20+$D$24)+(20/60)*$D$2)*1.25</f>
        <v>105.27036795911471</v>
      </c>
      <c r="AA32" s="55">
        <f>Z32+Y32+X32</f>
        <v>251.33033873875962</v>
      </c>
      <c r="AB32" s="74">
        <f>(AC$29*($D$20+$D$24)+$D32*2*($D$16+$D$12)+AC$30*$D$2+$E32*$D$6)*1.25</f>
        <v>321.41494771831697</v>
      </c>
      <c r="AC32" s="75"/>
      <c r="AD32" s="107">
        <f>($D$32 *2*($D$16+$D$12)+$E$32*$D$6)*1.25</f>
        <v>70.846357310308875</v>
      </c>
      <c r="AE32" s="102">
        <f>(15/60*$D$2)*1.25</f>
        <v>75.213613469336039</v>
      </c>
      <c r="AF32" s="102">
        <f>($AC$29*($D$20+$D$24)+(30/60)*$D$2)*1.25</f>
        <v>175.35497693867205</v>
      </c>
      <c r="AG32" s="55">
        <f>AF32+AE32+AD32</f>
        <v>321.41494771831697</v>
      </c>
      <c r="AH32" s="74">
        <f>(AI$29*($D$20+$D$24)+$D32*2*($D$16+$D$12)+AI$30*$D$2+$E32*$D$6)*1.25</f>
        <v>333.878822718317</v>
      </c>
      <c r="AI32" s="75"/>
      <c r="AJ32" s="102">
        <f>($D$32 *2*($D$16+$D$12)+$E$32*$D$6)*1.25</f>
        <v>70.846357310308875</v>
      </c>
      <c r="AK32" s="102">
        <f>(15/60*$D$2)*1.25</f>
        <v>75.213613469336039</v>
      </c>
      <c r="AL32" s="102">
        <f>($AI$29*($D$20+$D$24)+(30/60)*$D$2)*1.25</f>
        <v>187.81885193867208</v>
      </c>
      <c r="AM32" s="55">
        <f>AL32+AK32+AJ32</f>
        <v>333.878822718317</v>
      </c>
      <c r="AN32" s="112">
        <f>(AO$29*($D$20+$D$24)+$D32*2*($D$16+$D$12)+AO$30*$D$2+$E32*$D$6)*1.25</f>
        <v>308.95107271831699</v>
      </c>
      <c r="AO32" s="120"/>
      <c r="AP32" s="102">
        <f>($D$32 *2*($D$16+$D$12)+$E$32*$D$6)*1.25</f>
        <v>70.846357310308875</v>
      </c>
      <c r="AQ32" s="102">
        <f>(15/60*$D$2)*1.25</f>
        <v>75.213613469336039</v>
      </c>
      <c r="AR32" s="102">
        <f>($AO$29*($D$20+$D$24)+(30/60)*$D$2)*1.25</f>
        <v>162.89110193867205</v>
      </c>
      <c r="AS32" s="55">
        <f>AR32+AQ32+AP32</f>
        <v>308.95107271831694</v>
      </c>
      <c r="AT32" s="55" t="e">
        <f>#REF!+#REF!+#REF!</f>
        <v>#REF!</v>
      </c>
      <c r="AU32" s="55" t="e">
        <f>#REF!+#REF!+#REF!</f>
        <v>#REF!</v>
      </c>
      <c r="AV32" s="55" t="e">
        <f>#REF!+#REF!+#REF!</f>
        <v>#REF!</v>
      </c>
      <c r="AW32" s="55" t="e">
        <f>#REF!+#REF!+#REF!</f>
        <v>#REF!</v>
      </c>
      <c r="AX32" s="112">
        <f>(AY$29*($D$20+$D$24)+$D32*2*($D$16+$D$12)+AY$30*$D$2+$E32*$D$6)*1.25</f>
        <v>233.73745924898091</v>
      </c>
      <c r="AY32" s="120"/>
      <c r="AZ32" s="102">
        <f>($D$32 *2*($D$16+$D$12)+$E$32*$D$6)*1.25</f>
        <v>70.846357310308875</v>
      </c>
      <c r="BA32" s="102">
        <f>(15/60*$D$2)*1.25</f>
        <v>75.213613469336039</v>
      </c>
      <c r="BB32" s="102">
        <f t="shared" ref="BB32:BB72" si="3">($AY$29*($D$20+$D$24)+(15/60)*$D$2)*1.25</f>
        <v>87.677488469336026</v>
      </c>
      <c r="BC32" s="55">
        <f>BB32+BA32+AZ32</f>
        <v>233.73745924898094</v>
      </c>
      <c r="BD32" s="55" t="e">
        <f>#REF!+#REF!+#REF!</f>
        <v>#REF!</v>
      </c>
      <c r="BE32" s="55" t="e">
        <f>#REF!+#REF!+#REF!</f>
        <v>#REF!</v>
      </c>
      <c r="BF32" s="55" t="e">
        <f>#REF!+#REF!+#REF!</f>
        <v>#REF!</v>
      </c>
      <c r="BG32" s="55" t="e">
        <f>#REF!+#REF!+#REF!</f>
        <v>#REF!</v>
      </c>
      <c r="BH32" s="55" t="e">
        <f>#REF!+#REF!+#REF!</f>
        <v>#REF!</v>
      </c>
      <c r="BI32" s="63">
        <f>(BJ$29*($D$20+$D$24)+$D32*2*($D$16+$D$12)+BJ$30*$D$2+$E32*$D$6)*1.25</f>
        <v>436.36950669787433</v>
      </c>
      <c r="BJ32" s="64"/>
      <c r="BK32" s="102">
        <f>($D$32 *2*($D$16+$D$12)+$E$32*$D$6)*1.25</f>
        <v>70.846357310308875</v>
      </c>
      <c r="BL32" s="102">
        <f>(15/60*$D$2)*1.25</f>
        <v>75.213613469336039</v>
      </c>
      <c r="BM32" s="102">
        <f t="shared" ref="BM32:BM72" si="4">($BJ$29*($D$20+$D$24)+(40/60)*$D$2)*1.25</f>
        <v>290.30953591822941</v>
      </c>
      <c r="BN32" s="55">
        <f>BM32+BL32+BK32</f>
        <v>436.36950669787433</v>
      </c>
      <c r="BO32" s="76">
        <f>(BP$29*($D$20+$D$24)+$D32*2*($D$16+$D$12)+BP$30*$D$2+$E32*$D$6)*1.25</f>
        <v>408.80552720809561</v>
      </c>
      <c r="BP32" s="77"/>
      <c r="BQ32" s="102">
        <f>($D$32 *2*($D$16+$D$12)+$E$32*$D$6)*1.25</f>
        <v>70.846357310308875</v>
      </c>
      <c r="BR32" s="102">
        <f>(15/60*$D$2)*1.25</f>
        <v>75.213613469336039</v>
      </c>
      <c r="BS32" s="102">
        <f t="shared" ref="BS32:BS72" si="5">($BP$29*($D$20+$D$24)+(35/60)*$D$2)*1.25</f>
        <v>262.74555642845075</v>
      </c>
      <c r="BT32" s="55">
        <f>BS32+BR32+BQ32</f>
        <v>408.80552720809567</v>
      </c>
      <c r="BU32" s="76">
        <f>(BV$29*($D$20+$D$24)+$D32*2*($D$16+$D$12)+BV$30*$D$2+$E32*$D$6)*1.25</f>
        <v>359.09348169787427</v>
      </c>
      <c r="BV32" s="77"/>
      <c r="BW32" s="102">
        <f>($D$32 *2*($D$16+$D$12)+$E$32*$D$6)*1.25</f>
        <v>70.846357310308875</v>
      </c>
      <c r="BX32" s="102">
        <f>(15/60*$D$2)*1.25</f>
        <v>75.213613469336039</v>
      </c>
      <c r="BY32" s="102">
        <f t="shared" ref="BY32:BY72" si="6">($BV$29*($D$20+$D$24)+(40/60)*$D$2)*1.25</f>
        <v>213.03351091822944</v>
      </c>
      <c r="BZ32" s="55">
        <f>BY32+BX32+BW32</f>
        <v>359.09348169787432</v>
      </c>
      <c r="CA32" s="55" t="e">
        <f>#REF!+#REF!+#REF!</f>
        <v>#REF!</v>
      </c>
      <c r="CB32" s="55" t="e">
        <f>#REF!+#REF!+#REF!</f>
        <v>#REF!</v>
      </c>
      <c r="CC32" s="55" t="e">
        <f>#REF!+#REF!+#REF!</f>
        <v>#REF!</v>
      </c>
      <c r="CD32" s="78">
        <f>(CE$29*($D$20+$D$24)+$D32*2*($D$16+$D$12)+CE$30*$D$2+$E32*$D$6)*1.25</f>
        <v>393.99233169787431</v>
      </c>
      <c r="CE32" s="79"/>
      <c r="CF32" s="102">
        <f>($D$32 *2*($D$16+$D$12)+$E$32*$D$6)*1.25</f>
        <v>70.846357310308875</v>
      </c>
      <c r="CG32" s="102">
        <f>(15/60*$D$2)*1.25</f>
        <v>75.213613469336039</v>
      </c>
      <c r="CH32" s="102">
        <f t="shared" ref="CH32:CH72" si="7">($CE$29*($D$20+$D$24)+(40/60)*$D$2)*1.25</f>
        <v>247.93236091822939</v>
      </c>
      <c r="CI32" s="55">
        <f>CH32+CG32+CF32</f>
        <v>393.99233169787431</v>
      </c>
      <c r="CJ32" s="76">
        <f>(CK$29*($D$20+$D$24)+$D32*2*($D$16+$D$12)+CK$30*$D$2+$E32*$D$6)*1.25</f>
        <v>253.76573194284816</v>
      </c>
      <c r="CK32" s="77"/>
      <c r="CL32" s="102">
        <f>($D$32 *2*($D$16+$D$12)+$E$32*$D$6)*1.25</f>
        <v>70.846357310308875</v>
      </c>
      <c r="CM32" s="102">
        <f>(15/60*$D$2)*1.25</f>
        <v>75.213613469336039</v>
      </c>
      <c r="CN32" s="102">
        <f t="shared" ref="CN32:CN72" si="8">($CK$29*($D$20+$D$24)+(18/60)*$D$2)*1.25</f>
        <v>107.70576116320325</v>
      </c>
      <c r="CO32" s="30">
        <f>CN32+CM32+CL32</f>
        <v>253.76573194284816</v>
      </c>
      <c r="CP32" s="90">
        <f>(CQ$29*($D$20+$D$24)+$D32*2*($D$16+$D$12)+CQ$30*$D$2+$E32*$D$6)*1.25</f>
        <v>361.4428022080956</v>
      </c>
      <c r="CQ32" s="91"/>
      <c r="CR32" s="102">
        <f>(D32*2*($D$16+$D$12)+$E$32*$D$6)*1.25</f>
        <v>70.846357310308875</v>
      </c>
      <c r="CS32" s="102">
        <f>(15/60*$D$2)*1.25</f>
        <v>75.213613469336039</v>
      </c>
      <c r="CT32" s="102">
        <f>(CQ29*(D20+D24)+(35/60)*D2)*1.25</f>
        <v>215.38283142845077</v>
      </c>
      <c r="CU32" s="112">
        <f t="shared" ref="CU32:CV32" si="9">(CV$29*($D$20+$D$24)+$D32*2*($D$16+$D$12)+CV$30*$D$2+$E32*$D$6)*1.25</f>
        <v>256.31588873875961</v>
      </c>
      <c r="CV32" s="113">
        <f t="shared" si="9"/>
        <v>70.846357310308875</v>
      </c>
      <c r="CW32" s="103">
        <f>(D32*2*(D16+D12)+E32*D6)*1.25</f>
        <v>70.846357310308875</v>
      </c>
      <c r="CX32" s="103">
        <f>(15/60*$D$2)*1.25</f>
        <v>75.213613469336039</v>
      </c>
      <c r="CY32" s="102">
        <f>(CV29*(D20+D24)+(20/60)*D2)*1.25</f>
        <v>110.2559179591147</v>
      </c>
      <c r="CZ32" s="76">
        <f>(DA$29*($D$20+$D$24)+$D32*2*($D$16+$D$12)+DA$30*$D$2+$E32*$D$6)*1.25</f>
        <v>326.54395220809567</v>
      </c>
      <c r="DA32" s="77"/>
      <c r="DB32" s="102">
        <f>(D32*2*(D16+D12)+E32*D6)*1.25</f>
        <v>70.846357310308875</v>
      </c>
      <c r="DC32" s="102">
        <f>(15/60*$D$2)*1.25</f>
        <v>75.213613469336039</v>
      </c>
      <c r="DD32" s="102">
        <f>(DA29*(D20+D24)+(35/60)*D2)*1.25</f>
        <v>180.48398142845076</v>
      </c>
      <c r="DE32" s="92"/>
    </row>
    <row r="33" spans="1:109">
      <c r="A33" s="17"/>
      <c r="B33" s="2">
        <v>646803</v>
      </c>
      <c r="C33" s="2" t="s">
        <v>51</v>
      </c>
      <c r="D33" s="30">
        <v>6</v>
      </c>
      <c r="E33" s="10">
        <f>D33*2/$D$10</f>
        <v>0.2</v>
      </c>
      <c r="F33" s="112">
        <f t="shared" ref="F33:F72" si="10">(G$29*($D$20+$D$24)+$D33*2*($D$16+$D$12)+G$30*$D$2+$E33*$D$6)*1.25</f>
        <v>676.14117325716416</v>
      </c>
      <c r="G33" s="127"/>
      <c r="H33" s="102">
        <f>(D33*2*(D16+D12)+E33*D6)*1.25</f>
        <v>212.53907193092661</v>
      </c>
      <c r="I33" s="102">
        <f>(15/60*D2)*1.25</f>
        <v>75.213613469336039</v>
      </c>
      <c r="J33" s="102">
        <f t="shared" si="0"/>
        <v>388.38848785690152</v>
      </c>
      <c r="K33" s="53">
        <f t="shared" ref="K33:K72" si="11">H33+I33+J33</f>
        <v>676.14117325716416</v>
      </c>
      <c r="L33" s="63">
        <f>(M$29*($D$20+$D$24)+$D33*2*($D$16+$D$12)+M$30*$D$2+$E33*$D$6)*1.25</f>
        <v>450.64378733893477</v>
      </c>
      <c r="M33" s="64"/>
      <c r="N33" s="102">
        <f>(D33*2*($D$16+$D$12)+$E$33*$D$6)*1.25</f>
        <v>212.53907193092661</v>
      </c>
      <c r="O33" s="102">
        <f>(15/60*$D$2)*1.25</f>
        <v>75.213613469336039</v>
      </c>
      <c r="P33" s="102">
        <f>($M$29*($D$20+$D$24)+(30/60)*$D$2)*1.25</f>
        <v>162.89110193867205</v>
      </c>
      <c r="Q33" s="30">
        <f t="shared" ref="Q33:Q72" si="12">N33+O33+P33</f>
        <v>450.64378733893466</v>
      </c>
      <c r="R33" s="30" t="e">
        <f>#REF!+#REF!+#REF!</f>
        <v>#REF!</v>
      </c>
      <c r="S33" s="55" t="e">
        <f>#REF!+#REF!+#REF!</f>
        <v>#REF!</v>
      </c>
      <c r="T33" s="55" t="e">
        <f>#REF!+#REF!+#REF!</f>
        <v>#REF!</v>
      </c>
      <c r="U33" s="55" t="e">
        <f>#REF!+#REF!+#REF!</f>
        <v>#REF!</v>
      </c>
      <c r="V33" s="98">
        <f t="shared" si="1"/>
        <v>393.02305335937729</v>
      </c>
      <c r="W33" s="64"/>
      <c r="X33" s="102">
        <f>($D$33 *2*($D$16+$D$12)+$E$33*$D$6)*1.25</f>
        <v>212.53907193092661</v>
      </c>
      <c r="Y33" s="102">
        <f t="shared" ref="Y33:Y72" si="13">(15/60*$D$2)*1.25</f>
        <v>75.213613469336039</v>
      </c>
      <c r="Z33" s="108">
        <f t="shared" si="2"/>
        <v>105.27036795911471</v>
      </c>
      <c r="AA33" s="55">
        <f t="shared" ref="AA33:AA72" si="14">Z33+Y33+X33</f>
        <v>393.0230533593774</v>
      </c>
      <c r="AB33" s="74">
        <f>(AC$29*($D$20+$D$24)+$D33*2*($D$16+$D$12)+AC$30*$D$2+$E33*$D$6)*1.25</f>
        <v>463.10766233893474</v>
      </c>
      <c r="AC33" s="75"/>
      <c r="AD33" s="107">
        <f>($D$33 *2*($D$16+$D$12)+$E$33*$D$6)*1.25</f>
        <v>212.53907193092661</v>
      </c>
      <c r="AE33" s="102">
        <f t="shared" ref="AE33:AE72" si="15">(15/60*$D$2)*1.25</f>
        <v>75.213613469336039</v>
      </c>
      <c r="AF33" s="102">
        <f>($AC$29*($D$20+$D$24)+(30/60)*$D$2)*1.25</f>
        <v>175.35497693867205</v>
      </c>
      <c r="AG33" s="55">
        <f t="shared" ref="AG33:AG72" si="16">AF33+AE33+AD33</f>
        <v>463.10766233893469</v>
      </c>
      <c r="AH33" s="74">
        <f>(AI$29*($D$20+$D$24)+$D33*2*($D$16+$D$12)+AI$30*$D$2+$E33*$D$6)*1.25</f>
        <v>475.57153733893472</v>
      </c>
      <c r="AI33" s="75"/>
      <c r="AJ33" s="102">
        <f>($D$33 *2*($D$16+$D$12)+$E$33*$D$6)*1.25</f>
        <v>212.53907193092661</v>
      </c>
      <c r="AK33" s="102">
        <f t="shared" ref="AK33:AK72" si="17">(15/60*$D$2)*1.25</f>
        <v>75.213613469336039</v>
      </c>
      <c r="AL33" s="102">
        <f>($AI$29*($D$20+$D$24)+(30/60)*$D$2)*1.25</f>
        <v>187.81885193867208</v>
      </c>
      <c r="AM33" s="55">
        <f t="shared" ref="AM33:AM72" si="18">AL33+AK33+AJ33</f>
        <v>475.57153733893472</v>
      </c>
      <c r="AN33" s="112">
        <f>(AO$29*($D$20+$D$24)+$D33*2*($D$16+$D$12)+AO$30*$D$2+$E33*$D$6)*1.25</f>
        <v>450.64378733893477</v>
      </c>
      <c r="AO33" s="120"/>
      <c r="AP33" s="102">
        <f>($D$33 *2*($D$16+$D$12)+$E$33*$D$6)*1.25</f>
        <v>212.53907193092661</v>
      </c>
      <c r="AQ33" s="102">
        <f t="shared" ref="AQ33:AQ72" si="19">(15/60*$D$2)*1.25</f>
        <v>75.213613469336039</v>
      </c>
      <c r="AR33" s="102">
        <f t="shared" ref="AR33:AR72" si="20">($AO$29*($D$20+$D$24)+(30/60)*$D$2)*1.25</f>
        <v>162.89110193867205</v>
      </c>
      <c r="AS33" s="55">
        <f t="shared" ref="AS33:AS72" si="21">AR33+AQ33+AP33</f>
        <v>450.64378733893466</v>
      </c>
      <c r="AT33" s="55" t="e">
        <f>#REF!+#REF!+#REF!</f>
        <v>#REF!</v>
      </c>
      <c r="AU33" s="55" t="e">
        <f>#REF!+#REF!+#REF!</f>
        <v>#REF!</v>
      </c>
      <c r="AV33" s="55" t="e">
        <f>#REF!+#REF!+#REF!</f>
        <v>#REF!</v>
      </c>
      <c r="AW33" s="55" t="e">
        <f>#REF!+#REF!+#REF!</f>
        <v>#REF!</v>
      </c>
      <c r="AX33" s="112">
        <f>(AY$29*($D$20+$D$24)+$D33*2*($D$16+$D$12)+AY$30*$D$2+$E33*$D$6)*1.25</f>
        <v>375.43017386959878</v>
      </c>
      <c r="AY33" s="120"/>
      <c r="AZ33" s="102">
        <f>($D$33 *2*($D$16+$D$12)+$E$33*$D$6)*1.25</f>
        <v>212.53907193092661</v>
      </c>
      <c r="BA33" s="102">
        <f t="shared" ref="BA33:BA72" si="22">(15/60*$D$2)*1.25</f>
        <v>75.213613469336039</v>
      </c>
      <c r="BB33" s="102">
        <f t="shared" si="3"/>
        <v>87.677488469336026</v>
      </c>
      <c r="BC33" s="55">
        <f t="shared" ref="BC33:BC72" si="23">BB33+BA33+AZ33</f>
        <v>375.43017386959866</v>
      </c>
      <c r="BD33" s="55" t="e">
        <f>#REF!+#REF!+#REF!</f>
        <v>#REF!</v>
      </c>
      <c r="BE33" s="55" t="e">
        <f>#REF!+#REF!+#REF!</f>
        <v>#REF!</v>
      </c>
      <c r="BF33" s="55" t="e">
        <f>#REF!+#REF!+#REF!</f>
        <v>#REF!</v>
      </c>
      <c r="BG33" s="55" t="e">
        <f>#REF!+#REF!+#REF!</f>
        <v>#REF!</v>
      </c>
      <c r="BH33" s="55" t="e">
        <f>#REF!+#REF!+#REF!</f>
        <v>#REF!</v>
      </c>
      <c r="BI33" s="63">
        <f>(BJ$29*($D$20+$D$24)+$D33*2*($D$16+$D$12)+BJ$30*$D$2+$E33*$D$6)*1.25</f>
        <v>578.06222131849211</v>
      </c>
      <c r="BJ33" s="64"/>
      <c r="BK33" s="102">
        <f>($D$33 *2*($D$16+$D$12)+$E$33*$D$6)*1.25</f>
        <v>212.53907193092661</v>
      </c>
      <c r="BL33" s="102">
        <f t="shared" ref="BL33:BL72" si="24">(15/60*$D$2)*1.25</f>
        <v>75.213613469336039</v>
      </c>
      <c r="BM33" s="102">
        <f t="shared" si="4"/>
        <v>290.30953591822941</v>
      </c>
      <c r="BN33" s="55">
        <f t="shared" ref="BN33:BN72" si="25">BM33+BL33+BK33</f>
        <v>578.06222131849211</v>
      </c>
      <c r="BO33" s="76">
        <f>(BP$29*($D$20+$D$24)+$D33*2*($D$16+$D$12)+BP$30*$D$2+$E33*$D$6)*1.25</f>
        <v>550.49824182871339</v>
      </c>
      <c r="BP33" s="77"/>
      <c r="BQ33" s="102">
        <f>($D$33 *2*($D$16+$D$12)+$E$33*$D$6)*1.25</f>
        <v>212.53907193092661</v>
      </c>
      <c r="BR33" s="102">
        <f t="shared" ref="BR33:BR72" si="26">(15/60*$D$2)*1.25</f>
        <v>75.213613469336039</v>
      </c>
      <c r="BS33" s="102">
        <f t="shared" si="5"/>
        <v>262.74555642845075</v>
      </c>
      <c r="BT33" s="55">
        <f t="shared" ref="BT33:BT72" si="27">BS33+BR33+BQ33</f>
        <v>550.49824182871339</v>
      </c>
      <c r="BU33" s="76">
        <f>(BV$29*($D$20+$D$24)+$D33*2*($D$16+$D$12)+BV$30*$D$2+$E33*$D$6)*1.25</f>
        <v>500.7861963184921</v>
      </c>
      <c r="BV33" s="77"/>
      <c r="BW33" s="102">
        <f>($D$33 *2*($D$16+$D$12)+$E$33*$D$6)*1.25</f>
        <v>212.53907193092661</v>
      </c>
      <c r="BX33" s="102">
        <f t="shared" ref="BX33:BX72" si="28">(15/60*$D$2)*1.25</f>
        <v>75.213613469336039</v>
      </c>
      <c r="BY33" s="102">
        <f t="shared" si="6"/>
        <v>213.03351091822944</v>
      </c>
      <c r="BZ33" s="55">
        <f t="shared" ref="BZ33:BZ72" si="29">BY33+BX33+BW33</f>
        <v>500.7861963184921</v>
      </c>
      <c r="CA33" s="55" t="e">
        <f>#REF!+#REF!+#REF!</f>
        <v>#REF!</v>
      </c>
      <c r="CB33" s="55" t="e">
        <f>#REF!+#REF!+#REF!</f>
        <v>#REF!</v>
      </c>
      <c r="CC33" s="55" t="e">
        <f>#REF!+#REF!+#REF!</f>
        <v>#REF!</v>
      </c>
      <c r="CD33" s="78">
        <f>(CE$29*($D$20+$D$24)+$D33*2*($D$16+$D$12)+CE$30*$D$2+$E33*$D$6)*1.25</f>
        <v>535.68504631849214</v>
      </c>
      <c r="CE33" s="79"/>
      <c r="CF33" s="102">
        <f>($D$33 *2*($D$16+$D$12)+$E$33*$D$6)*1.25</f>
        <v>212.53907193092661</v>
      </c>
      <c r="CG33" s="102">
        <f t="shared" ref="CG33:CG72" si="30">(15/60*$D$2)*1.25</f>
        <v>75.213613469336039</v>
      </c>
      <c r="CH33" s="102">
        <f t="shared" si="7"/>
        <v>247.93236091822939</v>
      </c>
      <c r="CI33" s="55">
        <f t="shared" ref="CI33:CI72" si="31">CH33+CG33+CF33</f>
        <v>535.68504631849203</v>
      </c>
      <c r="CJ33" s="76">
        <f>(CK$29*($D$20+$D$24)+$D33*2*($D$16+$D$12)+CK$30*$D$2+$E33*$D$6)*1.25</f>
        <v>395.45844656346588</v>
      </c>
      <c r="CK33" s="77"/>
      <c r="CL33" s="102">
        <f>($D$33 *2*($D$16+$D$12)+$E$33*$D$6)*1.25</f>
        <v>212.53907193092661</v>
      </c>
      <c r="CM33" s="102">
        <f t="shared" ref="CM33:CM72" si="32">(15/60*$D$2)*1.25</f>
        <v>75.213613469336039</v>
      </c>
      <c r="CN33" s="102">
        <f t="shared" si="8"/>
        <v>107.70576116320325</v>
      </c>
      <c r="CO33" s="30">
        <f t="shared" ref="CO33:CO72" si="33">CN33+CM33+CL33</f>
        <v>395.45844656346594</v>
      </c>
      <c r="CP33" s="90">
        <f>(CQ$29*($D$20+$D$24)+$D33*2*($D$16+$D$12)+CQ$30*$D$2+$E33*$D$6)*1.25</f>
        <v>503.13551682871332</v>
      </c>
      <c r="CQ33" s="91"/>
      <c r="CR33" s="102">
        <f>(D33*2*($D$16+$D$12)+$E$33*$D$6)*1.25</f>
        <v>212.53907193092661</v>
      </c>
      <c r="CS33" s="102">
        <f t="shared" ref="CS33:CS72" si="34">(15/60*$D$2)*1.25</f>
        <v>75.213613469336039</v>
      </c>
      <c r="CT33" s="102">
        <f>(CQ29*(D20+D24)+(35/60)*D2)*1.25</f>
        <v>215.38283142845077</v>
      </c>
      <c r="CU33" s="112">
        <f t="shared" ref="CU33:CV33" si="35">(CV$29*($D$20+$D$24)+$D33*2*($D$16+$D$12)+CV$30*$D$2+$E33*$D$6)*1.25</f>
        <v>398.00860335937739</v>
      </c>
      <c r="CV33" s="113">
        <f t="shared" si="35"/>
        <v>212.53907193092661</v>
      </c>
      <c r="CW33" s="103">
        <f>(D33*2*(D16+D12)+E33*D6)*1.25</f>
        <v>212.53907193092661</v>
      </c>
      <c r="CX33" s="103">
        <f t="shared" ref="CX33:CX72" si="36">(15/60*$D$2)*1.25</f>
        <v>75.213613469336039</v>
      </c>
      <c r="CY33" s="102">
        <f>(CV29*(D20+D24)+(20/60)*D2)*1.25</f>
        <v>110.2559179591147</v>
      </c>
      <c r="CZ33" s="76">
        <f>(DA$29*($D$20+$D$24)+$D33*2*($D$16+$D$12)+DA$30*$D$2+$E33*$D$6)*1.25</f>
        <v>468.23666682871334</v>
      </c>
      <c r="DA33" s="77"/>
      <c r="DB33" s="102">
        <f>(D33*2*($D$16+$D$12)+$E$33*$D$6)*1.25</f>
        <v>212.53907193092661</v>
      </c>
      <c r="DC33" s="102">
        <f t="shared" ref="DC33:DC72" si="37">(15/60*$D$2)*1.25</f>
        <v>75.213613469336039</v>
      </c>
      <c r="DD33" s="102">
        <f>(DA29*(D20+D24)+(35/60)*D2)*1.25</f>
        <v>180.48398142845076</v>
      </c>
      <c r="DE33" s="92"/>
    </row>
    <row r="34" spans="1:109">
      <c r="A34" s="17" t="s">
        <v>52</v>
      </c>
      <c r="B34" s="2">
        <v>646806</v>
      </c>
      <c r="C34" s="2" t="s">
        <v>53</v>
      </c>
      <c r="D34" s="30">
        <v>9</v>
      </c>
      <c r="E34" s="10">
        <f t="shared" ref="E34:E72" si="38">D34*2/$D$10</f>
        <v>0.3</v>
      </c>
      <c r="F34" s="112">
        <f t="shared" si="10"/>
        <v>782.41070922262747</v>
      </c>
      <c r="G34" s="127"/>
      <c r="H34" s="102">
        <f>(D34*2*(D16+D12)+E34*D6)*1.25</f>
        <v>318.80860789638996</v>
      </c>
      <c r="I34" s="102">
        <f>(15/60*D2)*1.25</f>
        <v>75.213613469336039</v>
      </c>
      <c r="J34" s="102">
        <f t="shared" si="0"/>
        <v>388.38848785690152</v>
      </c>
      <c r="K34" s="53">
        <f t="shared" si="11"/>
        <v>782.41070922262747</v>
      </c>
      <c r="L34" s="63">
        <f>(M$29*($D$20+$D$24)+$D34*2*($D$16+$D$12)+M$30*$D$2+$E34*$D$6)*1.25</f>
        <v>556.91332330439809</v>
      </c>
      <c r="M34" s="64"/>
      <c r="N34" s="102">
        <f>(D34*2*($D$16+$D$12)+$E$34*$D$6)*1.25</f>
        <v>318.80860789638996</v>
      </c>
      <c r="O34" s="102">
        <f t="shared" ref="O34:O72" si="39">(15/60*$D$2)*1.25</f>
        <v>75.213613469336039</v>
      </c>
      <c r="P34" s="102">
        <f t="shared" ref="P34:P72" si="40">($M$29*($D$20+$D$24)+(30/60)*$D$2)*1.25</f>
        <v>162.89110193867205</v>
      </c>
      <c r="Q34" s="30">
        <f t="shared" si="12"/>
        <v>556.91332330439809</v>
      </c>
      <c r="R34" s="30" t="e">
        <f>#REF!+#REF!+#REF!</f>
        <v>#REF!</v>
      </c>
      <c r="S34" s="55" t="e">
        <f>#REF!+#REF!+#REF!</f>
        <v>#REF!</v>
      </c>
      <c r="T34" s="55" t="e">
        <f>#REF!+#REF!+#REF!</f>
        <v>#REF!</v>
      </c>
      <c r="U34" s="55" t="e">
        <f>#REF!+#REF!+#REF!</f>
        <v>#REF!</v>
      </c>
      <c r="V34" s="98">
        <f t="shared" si="1"/>
        <v>499.29258932484072</v>
      </c>
      <c r="W34" s="64"/>
      <c r="X34" s="102">
        <f>($D$34 *2*($D$16+$D$12)+$E$34*$D$6)*1.25</f>
        <v>318.80860789638996</v>
      </c>
      <c r="Y34" s="102">
        <f t="shared" si="13"/>
        <v>75.213613469336039</v>
      </c>
      <c r="Z34" s="108">
        <f t="shared" si="2"/>
        <v>105.27036795911471</v>
      </c>
      <c r="AA34" s="55">
        <f t="shared" si="14"/>
        <v>499.29258932484072</v>
      </c>
      <c r="AB34" s="74">
        <f>(AC$29*($D$20+$D$24)+$D34*2*($D$16+$D$12)+AC$30*$D$2+$E34*$D$6)*1.25</f>
        <v>569.37719830439801</v>
      </c>
      <c r="AC34" s="75"/>
      <c r="AD34" s="107">
        <f>(D34 *2*($D$16+$D$12)+E34*$D$6)*1.25</f>
        <v>318.80860789638996</v>
      </c>
      <c r="AE34" s="102">
        <f t="shared" si="15"/>
        <v>75.213613469336039</v>
      </c>
      <c r="AF34" s="102">
        <f t="shared" ref="AF34:AF72" si="41">($AC$29*($D$20+$D$24)+(30/60)*$D$2)*1.25</f>
        <v>175.35497693867205</v>
      </c>
      <c r="AG34" s="55">
        <f t="shared" si="16"/>
        <v>569.37719830439801</v>
      </c>
      <c r="AH34" s="74">
        <f>(AI$29*($D$20+$D$24)+$D34*2*($D$16+$D$12)+AI$30*$D$2+$E34*$D$6)*1.25</f>
        <v>581.84107330439804</v>
      </c>
      <c r="AI34" s="75"/>
      <c r="AJ34" s="102">
        <f>(D34 *2*($D$16+$D$12)+E34*$D$6)*1.25</f>
        <v>318.80860789638996</v>
      </c>
      <c r="AK34" s="102">
        <f t="shared" si="17"/>
        <v>75.213613469336039</v>
      </c>
      <c r="AL34" s="102">
        <f>($AI$29*($D$20+$D$24)+(30/60)*$D$2)*1.25</f>
        <v>187.81885193867208</v>
      </c>
      <c r="AM34" s="55">
        <f t="shared" si="18"/>
        <v>581.84107330439815</v>
      </c>
      <c r="AN34" s="112">
        <f>(AO$29*($D$20+$D$24)+$D34*2*($D$16+$D$12)+AO$30*$D$2+$E34*$D$6)*1.25</f>
        <v>556.91332330439809</v>
      </c>
      <c r="AO34" s="120"/>
      <c r="AP34" s="102">
        <f>(D34 *2*($D$16+$D$12)+E34*$D$6)*1.25</f>
        <v>318.80860789638996</v>
      </c>
      <c r="AQ34" s="102">
        <f t="shared" si="19"/>
        <v>75.213613469336039</v>
      </c>
      <c r="AR34" s="102">
        <f t="shared" si="20"/>
        <v>162.89110193867205</v>
      </c>
      <c r="AS34" s="55">
        <f t="shared" si="21"/>
        <v>556.91332330439809</v>
      </c>
      <c r="AT34" s="55" t="e">
        <f>#REF!+#REF!+#REF!</f>
        <v>#REF!</v>
      </c>
      <c r="AU34" s="55" t="e">
        <f>#REF!+#REF!+#REF!</f>
        <v>#REF!</v>
      </c>
      <c r="AV34" s="55" t="e">
        <f>#REF!+#REF!+#REF!</f>
        <v>#REF!</v>
      </c>
      <c r="AW34" s="55" t="e">
        <f>#REF!+#REF!+#REF!</f>
        <v>#REF!</v>
      </c>
      <c r="AX34" s="112">
        <f>(AY$29*($D$20+$D$24)+$D34*2*($D$16+$D$12)+AY$30*$D$2+$E34*$D$6)*1.25</f>
        <v>481.69970983506204</v>
      </c>
      <c r="AY34" s="120"/>
      <c r="AZ34" s="102">
        <f t="shared" ref="AZ34:AZ72" si="42">(D34 *2*($D$16+$D$12)+E34*$D$6)*1.25</f>
        <v>318.80860789638996</v>
      </c>
      <c r="BA34" s="102">
        <f t="shared" si="22"/>
        <v>75.213613469336039</v>
      </c>
      <c r="BB34" s="102">
        <f t="shared" si="3"/>
        <v>87.677488469336026</v>
      </c>
      <c r="BC34" s="55">
        <f t="shared" si="23"/>
        <v>481.69970983506204</v>
      </c>
      <c r="BD34" s="55" t="e">
        <f>#REF!+#REF!+#REF!</f>
        <v>#REF!</v>
      </c>
      <c r="BE34" s="55" t="e">
        <f>#REF!+#REF!+#REF!</f>
        <v>#REF!</v>
      </c>
      <c r="BF34" s="55" t="e">
        <f>#REF!+#REF!+#REF!</f>
        <v>#REF!</v>
      </c>
      <c r="BG34" s="55" t="e">
        <f>#REF!+#REF!+#REF!</f>
        <v>#REF!</v>
      </c>
      <c r="BH34" s="55" t="e">
        <f>#REF!+#REF!+#REF!</f>
        <v>#REF!</v>
      </c>
      <c r="BI34" s="63">
        <f>(BJ$29*($D$20+$D$24)+$D34*2*($D$16+$D$12)+BJ$30*$D$2+$E34*$D$6)*1.25</f>
        <v>684.33175728395543</v>
      </c>
      <c r="BJ34" s="64"/>
      <c r="BK34" s="102">
        <f t="shared" ref="BK34:BK72" si="43">(D34 *2*($D$16+$D$12)+E34*$D$6)*1.25</f>
        <v>318.80860789638996</v>
      </c>
      <c r="BL34" s="102">
        <f t="shared" si="24"/>
        <v>75.213613469336039</v>
      </c>
      <c r="BM34" s="102">
        <f t="shared" si="4"/>
        <v>290.30953591822941</v>
      </c>
      <c r="BN34" s="55">
        <f t="shared" si="25"/>
        <v>684.33175728395543</v>
      </c>
      <c r="BO34" s="99">
        <f>(BP$29*($D$20+$D$24)+$D34*2*($D$16+$D$12)+BP$30*$D$2+$E34*$D$6)*1.25</f>
        <v>656.76777779417671</v>
      </c>
      <c r="BP34" s="77"/>
      <c r="BQ34" s="102">
        <f t="shared" ref="BQ34:BQ72" si="44">(D34 *2*($D$16+$D$12)+E34*$D$6)*1.25</f>
        <v>318.80860789638996</v>
      </c>
      <c r="BR34" s="102">
        <f t="shared" si="26"/>
        <v>75.213613469336039</v>
      </c>
      <c r="BS34" s="102">
        <f t="shared" si="5"/>
        <v>262.74555642845075</v>
      </c>
      <c r="BT34" s="55">
        <f t="shared" si="27"/>
        <v>656.76777779417671</v>
      </c>
      <c r="BU34" s="76">
        <f>(BV$29*($D$20+$D$24)+$D34*2*($D$16+$D$12)+BV$30*$D$2+$E34*$D$6)*1.25</f>
        <v>607.05573228395542</v>
      </c>
      <c r="BV34" s="77"/>
      <c r="BW34" s="102">
        <f t="shared" ref="BW34:BW72" si="45">(D34 *2*($D$16+$D$12)+E34*$D$6)*1.25</f>
        <v>318.80860789638996</v>
      </c>
      <c r="BX34" s="102">
        <f t="shared" si="28"/>
        <v>75.213613469336039</v>
      </c>
      <c r="BY34" s="102">
        <f t="shared" si="6"/>
        <v>213.03351091822944</v>
      </c>
      <c r="BZ34" s="55">
        <f t="shared" si="29"/>
        <v>607.05573228395542</v>
      </c>
      <c r="CA34" s="55" t="e">
        <f>#REF!+#REF!+#REF!</f>
        <v>#REF!</v>
      </c>
      <c r="CB34" s="55" t="e">
        <f>#REF!+#REF!+#REF!</f>
        <v>#REF!</v>
      </c>
      <c r="CC34" s="55" t="e">
        <f>#REF!+#REF!+#REF!</f>
        <v>#REF!</v>
      </c>
      <c r="CD34" s="78">
        <f>(CE$29*($D$20+$D$24)+$D34*2*($D$16+$D$12)+CE$30*$D$2+$E34*$D$6)*1.25</f>
        <v>641.95458228395535</v>
      </c>
      <c r="CE34" s="79"/>
      <c r="CF34" s="102">
        <f t="shared" ref="CF34:CF72" si="46">(D34 *2*($D$16+$D$12)+E34*$D$6)*1.25</f>
        <v>318.80860789638996</v>
      </c>
      <c r="CG34" s="102">
        <f t="shared" si="30"/>
        <v>75.213613469336039</v>
      </c>
      <c r="CH34" s="102">
        <f t="shared" si="7"/>
        <v>247.93236091822939</v>
      </c>
      <c r="CI34" s="55">
        <f t="shared" si="31"/>
        <v>641.95458228395546</v>
      </c>
      <c r="CJ34" s="76">
        <f>(CK$29*($D$20+$D$24)+$D34*2*($D$16+$D$12)+CK$30*$D$2+$E34*$D$6)*1.25</f>
        <v>501.72798252892926</v>
      </c>
      <c r="CK34" s="77"/>
      <c r="CL34" s="102">
        <f t="shared" ref="CL34:CL72" si="47">(D34 *2*($D$16+$D$12)+E34*$D$6)*1.25</f>
        <v>318.80860789638996</v>
      </c>
      <c r="CM34" s="102">
        <f t="shared" si="32"/>
        <v>75.213613469336039</v>
      </c>
      <c r="CN34" s="102">
        <f t="shared" si="8"/>
        <v>107.70576116320325</v>
      </c>
      <c r="CO34" s="30">
        <f t="shared" si="33"/>
        <v>501.72798252892926</v>
      </c>
      <c r="CP34" s="90">
        <f>(CQ$29*($D$20+$D$24)+$D34*2*($D$16+$D$12)+CQ$30*$D$2+$E34*$D$6)*1.25</f>
        <v>609.40505279417675</v>
      </c>
      <c r="CQ34" s="91"/>
      <c r="CR34" s="102">
        <f>(D34*2*($D$16+$D$12)+E34*$D$6)*1.25</f>
        <v>318.80860789638996</v>
      </c>
      <c r="CS34" s="102">
        <f t="shared" si="34"/>
        <v>75.213613469336039</v>
      </c>
      <c r="CT34" s="102">
        <f>(CQ29*(D20+D24)+(35/60)*D2)*1.25</f>
        <v>215.38283142845077</v>
      </c>
      <c r="CU34" s="112">
        <f t="shared" ref="CU34:CV34" si="48">(CV$29*($D$20+$D$24)+$D34*2*($D$16+$D$12)+CV$30*$D$2+$E34*$D$6)*1.25</f>
        <v>504.27813932484071</v>
      </c>
      <c r="CV34" s="113">
        <f t="shared" si="48"/>
        <v>318.80860789638996</v>
      </c>
      <c r="CW34" s="103">
        <f>(D34*2*(D16+D12)+E34*D6)*1.25</f>
        <v>318.80860789638996</v>
      </c>
      <c r="CX34" s="103">
        <f t="shared" si="36"/>
        <v>75.213613469336039</v>
      </c>
      <c r="CY34" s="102">
        <f>(CV29*(D20+D24)+(20/60)*D2)*1.25</f>
        <v>110.2559179591147</v>
      </c>
      <c r="CZ34" s="76">
        <f>(DA$29*($D$20+$D$24)+$D34*2*($D$16+$D$12)+DA$30*$D$2+$E34*$D$6)*1.25</f>
        <v>574.50620279417672</v>
      </c>
      <c r="DA34" s="77"/>
      <c r="DB34" s="102">
        <f>(D34*2*($D$16+$D$12)+$E$34*$D$6)*1.25</f>
        <v>318.80860789638996</v>
      </c>
      <c r="DC34" s="102">
        <f t="shared" si="37"/>
        <v>75.213613469336039</v>
      </c>
      <c r="DD34" s="102">
        <f>(DA29*(D20+D24)+(35/60)*D2)*1.25</f>
        <v>180.48398142845076</v>
      </c>
      <c r="DE34" s="92"/>
    </row>
    <row r="35" spans="1:109">
      <c r="A35" s="17"/>
      <c r="B35" s="2">
        <v>646806</v>
      </c>
      <c r="C35" s="2" t="s">
        <v>54</v>
      </c>
      <c r="D35" s="30">
        <v>18</v>
      </c>
      <c r="E35" s="10">
        <f t="shared" si="38"/>
        <v>0.6</v>
      </c>
      <c r="F35" s="112">
        <f t="shared" si="10"/>
        <v>1101.2193171190174</v>
      </c>
      <c r="G35" s="127"/>
      <c r="H35" s="102">
        <f t="shared" ref="H35:H71" si="49">(D35*2*($D$16+$D$12)+E35*$D$6)*1.25</f>
        <v>637.61721579277992</v>
      </c>
      <c r="I35" s="102">
        <f>(15/60*D2)*1.25</f>
        <v>75.213613469336039</v>
      </c>
      <c r="J35" s="102">
        <f t="shared" si="0"/>
        <v>388.38848785690152</v>
      </c>
      <c r="K35" s="53">
        <f t="shared" si="11"/>
        <v>1101.2193171190174</v>
      </c>
      <c r="L35" s="63">
        <f>(M$29*($D$20+$D$24)+$D35*2*($D$16+$D$12)+M$30*$D$2+$E35*$D$6)*1.25</f>
        <v>875.72193120078794</v>
      </c>
      <c r="M35" s="64"/>
      <c r="N35" s="102">
        <f>(D35*2*($D$16+$D$12)+E35*$D$6)*1.25</f>
        <v>637.61721579277992</v>
      </c>
      <c r="O35" s="102">
        <f t="shared" si="39"/>
        <v>75.213613469336039</v>
      </c>
      <c r="P35" s="102">
        <f t="shared" si="40"/>
        <v>162.89110193867205</v>
      </c>
      <c r="Q35" s="30">
        <f t="shared" si="12"/>
        <v>875.72193120078794</v>
      </c>
      <c r="R35" s="30" t="e">
        <f>#REF!+#REF!+#REF!</f>
        <v>#REF!</v>
      </c>
      <c r="S35" s="55" t="e">
        <f>#REF!+#REF!+#REF!</f>
        <v>#REF!</v>
      </c>
      <c r="T35" s="55" t="e">
        <f>#REF!+#REF!+#REF!</f>
        <v>#REF!</v>
      </c>
      <c r="U35" s="55" t="e">
        <f>#REF!+#REF!+#REF!</f>
        <v>#REF!</v>
      </c>
      <c r="V35" s="98">
        <f t="shared" si="1"/>
        <v>818.10119722123068</v>
      </c>
      <c r="W35" s="64"/>
      <c r="X35" s="102">
        <f>(D35 *2*($D$16+$D$12)+E35*$D$6)*1.25</f>
        <v>637.61721579277992</v>
      </c>
      <c r="Y35" s="102">
        <f t="shared" si="13"/>
        <v>75.213613469336039</v>
      </c>
      <c r="Z35" s="108">
        <f t="shared" si="2"/>
        <v>105.27036795911471</v>
      </c>
      <c r="AA35" s="55">
        <f t="shared" si="14"/>
        <v>818.10119722123068</v>
      </c>
      <c r="AB35" s="74">
        <f>(AC$29*($D$20+$D$24)+$D35*2*($D$16+$D$12)+AC$30*$D$2+$E35*$D$6)*1.25</f>
        <v>888.18580620078808</v>
      </c>
      <c r="AC35" s="75"/>
      <c r="AD35" s="107">
        <f>(D35 *2*($D$16+$D$12)+E35*$D$6)*1.25</f>
        <v>637.61721579277992</v>
      </c>
      <c r="AE35" s="102">
        <f t="shared" si="15"/>
        <v>75.213613469336039</v>
      </c>
      <c r="AF35" s="102">
        <f t="shared" si="41"/>
        <v>175.35497693867205</v>
      </c>
      <c r="AG35" s="55">
        <f t="shared" si="16"/>
        <v>888.18580620078797</v>
      </c>
      <c r="AH35" s="74">
        <f t="shared" ref="AH35:AH72" si="50">(AI$29*($D$20+$D$24)+$D35*2*($D$16+$D$12)+AI$30*$D$2+$E35*$D$6)*1.25</f>
        <v>900.649681200788</v>
      </c>
      <c r="AI35" s="75"/>
      <c r="AJ35" s="102">
        <f t="shared" ref="AJ35:AJ72" si="51">(D35 *2*($D$16+$D$12)+E35*$D$6)*1.25</f>
        <v>637.61721579277992</v>
      </c>
      <c r="AK35" s="102">
        <f t="shared" si="17"/>
        <v>75.213613469336039</v>
      </c>
      <c r="AL35" s="102">
        <f>($AI$29*($D$20+$D$24)+(30/60)*$D$2)*1.25</f>
        <v>187.81885193867208</v>
      </c>
      <c r="AM35" s="55">
        <f t="shared" si="18"/>
        <v>900.64968120078811</v>
      </c>
      <c r="AN35" s="112">
        <f>(AO$29*($D$20+$D$24)+$D35*2*($D$16+$D$12)+AO$30*$D$2+$E35*$D$6)*1.25</f>
        <v>875.72193120078794</v>
      </c>
      <c r="AO35" s="120"/>
      <c r="AP35" s="102">
        <f>(D35 *2*($D$16+$D$12)+E35*$D$6)*1.25</f>
        <v>637.61721579277992</v>
      </c>
      <c r="AQ35" s="102">
        <f t="shared" si="19"/>
        <v>75.213613469336039</v>
      </c>
      <c r="AR35" s="102">
        <f t="shared" si="20"/>
        <v>162.89110193867205</v>
      </c>
      <c r="AS35" s="55">
        <f t="shared" si="21"/>
        <v>875.72193120078805</v>
      </c>
      <c r="AT35" s="55" t="e">
        <f>#REF!+#REF!+#REF!</f>
        <v>#REF!</v>
      </c>
      <c r="AU35" s="55" t="e">
        <f>#REF!+#REF!+#REF!</f>
        <v>#REF!</v>
      </c>
      <c r="AV35" s="55" t="e">
        <f>#REF!+#REF!+#REF!</f>
        <v>#REF!</v>
      </c>
      <c r="AW35" s="55" t="e">
        <f>#REF!+#REF!+#REF!</f>
        <v>#REF!</v>
      </c>
      <c r="AX35" s="112">
        <f t="shared" ref="AX35:AX72" si="52">(AY$29*($D$20+$D$24)+$D35*2*($D$16+$D$12)+AY$30*$D$2+$E35*$D$6)*1.25</f>
        <v>800.50831773145194</v>
      </c>
      <c r="AY35" s="120"/>
      <c r="AZ35" s="102">
        <f t="shared" si="42"/>
        <v>637.61721579277992</v>
      </c>
      <c r="BA35" s="102">
        <f t="shared" si="22"/>
        <v>75.213613469336039</v>
      </c>
      <c r="BB35" s="102">
        <f t="shared" si="3"/>
        <v>87.677488469336026</v>
      </c>
      <c r="BC35" s="55">
        <f t="shared" si="23"/>
        <v>800.50831773145205</v>
      </c>
      <c r="BD35" s="55" t="e">
        <f>#REF!+#REF!+#REF!</f>
        <v>#REF!</v>
      </c>
      <c r="BE35" s="55" t="e">
        <f>#REF!+#REF!+#REF!</f>
        <v>#REF!</v>
      </c>
      <c r="BF35" s="55" t="e">
        <f>#REF!+#REF!+#REF!</f>
        <v>#REF!</v>
      </c>
      <c r="BG35" s="55" t="e">
        <f>#REF!+#REF!+#REF!</f>
        <v>#REF!</v>
      </c>
      <c r="BH35" s="55" t="e">
        <f>#REF!+#REF!+#REF!</f>
        <v>#REF!</v>
      </c>
      <c r="BI35" s="63">
        <f>(BJ$29*($D$20+$D$24)+$D35*2*($D$16+$D$12)+BJ$30*$D$2+$E35*$D$6)*1.25</f>
        <v>1003.1403651803453</v>
      </c>
      <c r="BJ35" s="64"/>
      <c r="BK35" s="102">
        <f t="shared" si="43"/>
        <v>637.61721579277992</v>
      </c>
      <c r="BL35" s="102">
        <f t="shared" si="24"/>
        <v>75.213613469336039</v>
      </c>
      <c r="BM35" s="102">
        <f t="shared" si="4"/>
        <v>290.30953591822941</v>
      </c>
      <c r="BN35" s="55">
        <f t="shared" si="25"/>
        <v>1003.1403651803454</v>
      </c>
      <c r="BO35" s="76">
        <f>(BP$29*($D$20+$D$24)+$D35*2*($D$16+$D$12)+BP$30*$D$2+$E35*$D$6)*1.25</f>
        <v>975.57638569056667</v>
      </c>
      <c r="BP35" s="77"/>
      <c r="BQ35" s="102">
        <f t="shared" si="44"/>
        <v>637.61721579277992</v>
      </c>
      <c r="BR35" s="102">
        <f t="shared" si="26"/>
        <v>75.213613469336039</v>
      </c>
      <c r="BS35" s="102">
        <f t="shared" si="5"/>
        <v>262.74555642845075</v>
      </c>
      <c r="BT35" s="55">
        <f t="shared" si="27"/>
        <v>975.57638569056667</v>
      </c>
      <c r="BU35" s="76">
        <f t="shared" ref="BU35:BU72" si="53">(BV$29*($D$20+$D$24)+$D35*2*($D$16+$D$12)+BV$30*$D$2+$E35*$D$6)*1.25</f>
        <v>925.86434018034538</v>
      </c>
      <c r="BV35" s="77"/>
      <c r="BW35" s="102">
        <f t="shared" si="45"/>
        <v>637.61721579277992</v>
      </c>
      <c r="BX35" s="102">
        <f t="shared" si="28"/>
        <v>75.213613469336039</v>
      </c>
      <c r="BY35" s="102">
        <f t="shared" si="6"/>
        <v>213.03351091822944</v>
      </c>
      <c r="BZ35" s="55">
        <f t="shared" si="29"/>
        <v>925.86434018034538</v>
      </c>
      <c r="CA35" s="55" t="e">
        <f>#REF!+#REF!+#REF!</f>
        <v>#REF!</v>
      </c>
      <c r="CB35" s="55" t="e">
        <f>#REF!+#REF!+#REF!</f>
        <v>#REF!</v>
      </c>
      <c r="CC35" s="55" t="e">
        <f>#REF!+#REF!+#REF!</f>
        <v>#REF!</v>
      </c>
      <c r="CD35" s="78">
        <f>(CE$29*($D$20+$D$24)+$D35*2*($D$16+$D$12)+CE$30*$D$2+$E35*$D$6)*1.25</f>
        <v>960.76319018034519</v>
      </c>
      <c r="CE35" s="79"/>
      <c r="CF35" s="102">
        <f t="shared" si="46"/>
        <v>637.61721579277992</v>
      </c>
      <c r="CG35" s="102">
        <f t="shared" si="30"/>
        <v>75.213613469336039</v>
      </c>
      <c r="CH35" s="102">
        <f t="shared" si="7"/>
        <v>247.93236091822939</v>
      </c>
      <c r="CI35" s="55">
        <f t="shared" si="31"/>
        <v>960.76319018034542</v>
      </c>
      <c r="CJ35" s="76">
        <f t="shared" ref="CJ35:CJ72" si="54">(CK$29*($D$20+$D$24)+$D35*2*($D$16+$D$12)+CK$30*$D$2+$E35*$D$6)*1.25</f>
        <v>820.53659042531922</v>
      </c>
      <c r="CK35" s="77"/>
      <c r="CL35" s="102">
        <f t="shared" si="47"/>
        <v>637.61721579277992</v>
      </c>
      <c r="CM35" s="102">
        <f t="shared" si="32"/>
        <v>75.213613469336039</v>
      </c>
      <c r="CN35" s="102">
        <f t="shared" si="8"/>
        <v>107.70576116320325</v>
      </c>
      <c r="CO35" s="30">
        <f t="shared" si="33"/>
        <v>820.53659042531922</v>
      </c>
      <c r="CP35" s="90">
        <f>(CQ$29*($D$20+$D$24)+$D35*2*($D$16+$D$12)+CQ$30*$D$2+$E35*$D$6)*1.25</f>
        <v>928.21366069056671</v>
      </c>
      <c r="CQ35" s="91"/>
      <c r="CR35" s="102">
        <f>(D35*2*($D$16+$D$12)+$E$35*$D$6)*1.25</f>
        <v>637.61721579277992</v>
      </c>
      <c r="CS35" s="102">
        <f t="shared" si="34"/>
        <v>75.213613469336039</v>
      </c>
      <c r="CT35" s="102">
        <f>(CQ29*(D20+D24)+(35/60)*D2)*1.25</f>
        <v>215.38283142845077</v>
      </c>
      <c r="CU35" s="112">
        <f t="shared" ref="CU35:CV35" si="55">(CV$29*($D$20+$D$24)+$D35*2*($D$16+$D$12)+CV$30*$D$2+$E35*$D$6)*1.25</f>
        <v>823.08674722123078</v>
      </c>
      <c r="CV35" s="113">
        <f t="shared" si="55"/>
        <v>637.61721579277992</v>
      </c>
      <c r="CW35" s="103">
        <f>(D35*2*(D16+D12)+E35*D6)*1.25</f>
        <v>637.61721579277992</v>
      </c>
      <c r="CX35" s="103">
        <f t="shared" si="36"/>
        <v>75.213613469336039</v>
      </c>
      <c r="CY35" s="102">
        <f>(CV29*(D20+D24)+(20/60)*D2)*1.25</f>
        <v>110.2559179591147</v>
      </c>
      <c r="CZ35" s="76">
        <f>(DA$29*($D$20+$D$24)+$D35*2*($D$16+$D$12)+DA$30*$D$2+$E35*$D$6)*1.25</f>
        <v>893.31481069056679</v>
      </c>
      <c r="DA35" s="77"/>
      <c r="DB35" s="102">
        <f>(D35*2*($D$16+$D$12)+$E$35*$D$6)*1.25</f>
        <v>637.61721579277992</v>
      </c>
      <c r="DC35" s="102">
        <f t="shared" si="37"/>
        <v>75.213613469336039</v>
      </c>
      <c r="DD35" s="102">
        <f>(DA29*(D20+D24)+(35/60)*D2)*1.25</f>
        <v>180.48398142845076</v>
      </c>
      <c r="DE35" s="92"/>
    </row>
    <row r="36" spans="1:109">
      <c r="A36" s="17" t="s">
        <v>55</v>
      </c>
      <c r="B36" s="2">
        <v>646815</v>
      </c>
      <c r="C36" s="2" t="s">
        <v>56</v>
      </c>
      <c r="D36" s="30">
        <v>23</v>
      </c>
      <c r="E36" s="10">
        <f t="shared" si="38"/>
        <v>0.76666666666666672</v>
      </c>
      <c r="F36" s="112">
        <f t="shared" si="10"/>
        <v>1278.3352103947896</v>
      </c>
      <c r="G36" s="127"/>
      <c r="H36" s="102">
        <f t="shared" si="49"/>
        <v>814.73310906855204</v>
      </c>
      <c r="I36" s="102">
        <f>(15/60*D2)*1.25</f>
        <v>75.213613469336039</v>
      </c>
      <c r="J36" s="102">
        <f t="shared" si="0"/>
        <v>388.38848785690152</v>
      </c>
      <c r="K36" s="53">
        <f t="shared" si="11"/>
        <v>1278.3352103947896</v>
      </c>
      <c r="L36" s="63">
        <f t="shared" ref="L36:L72" si="56">(M$29*($D$20+$D$24)+$D36*2*($D$16+$D$12)+M$30*$D$2+$E36*$D$6)*1.25</f>
        <v>1052.8378244765602</v>
      </c>
      <c r="M36" s="64"/>
      <c r="N36" s="102">
        <f>(D36*2*($D$16+$D$12)+E36*$D$6)*1.25</f>
        <v>814.73310906855204</v>
      </c>
      <c r="O36" s="102">
        <f t="shared" si="39"/>
        <v>75.213613469336039</v>
      </c>
      <c r="P36" s="102">
        <f t="shared" si="40"/>
        <v>162.89110193867205</v>
      </c>
      <c r="Q36" s="30">
        <f t="shared" si="12"/>
        <v>1052.8378244765602</v>
      </c>
      <c r="R36" s="30" t="e">
        <f>#REF!+#REF!+#REF!</f>
        <v>#REF!</v>
      </c>
      <c r="S36" s="55" t="e">
        <f>#REF!+#REF!+#REF!</f>
        <v>#REF!</v>
      </c>
      <c r="T36" s="55" t="e">
        <f>#REF!+#REF!+#REF!</f>
        <v>#REF!</v>
      </c>
      <c r="U36" s="55" t="e">
        <f>#REF!+#REF!+#REF!</f>
        <v>#REF!</v>
      </c>
      <c r="V36" s="98">
        <f t="shared" si="1"/>
        <v>995.21709049700291</v>
      </c>
      <c r="W36" s="64"/>
      <c r="X36" s="102">
        <f>(D36 *2*($D$16+$D$12)+E36*$D$6)*1.25</f>
        <v>814.73310906855204</v>
      </c>
      <c r="Y36" s="102">
        <f t="shared" si="13"/>
        <v>75.213613469336039</v>
      </c>
      <c r="Z36" s="108">
        <f t="shared" si="2"/>
        <v>105.27036795911471</v>
      </c>
      <c r="AA36" s="55">
        <f t="shared" si="14"/>
        <v>995.2170904970028</v>
      </c>
      <c r="AB36" s="74">
        <f>(AC$29*($D$20+$D$24)+$D36*2*($D$16+$D$12)+AC$30*$D$2+$E36*$D$6)*1.25</f>
        <v>1065.3016994765603</v>
      </c>
      <c r="AC36" s="75"/>
      <c r="AD36" s="107">
        <f t="shared" ref="AD36:AD72" si="57">(D36 *2*($D$16+$D$12)+E36*$D$6)*1.25</f>
        <v>814.73310906855204</v>
      </c>
      <c r="AE36" s="102">
        <f t="shared" si="15"/>
        <v>75.213613469336039</v>
      </c>
      <c r="AF36" s="102">
        <f t="shared" si="41"/>
        <v>175.35497693867205</v>
      </c>
      <c r="AG36" s="55">
        <f t="shared" si="16"/>
        <v>1065.3016994765601</v>
      </c>
      <c r="AH36" s="74">
        <f t="shared" si="50"/>
        <v>1077.7655744765602</v>
      </c>
      <c r="AI36" s="75"/>
      <c r="AJ36" s="102">
        <f t="shared" si="51"/>
        <v>814.73310906855204</v>
      </c>
      <c r="AK36" s="102">
        <f t="shared" si="17"/>
        <v>75.213613469336039</v>
      </c>
      <c r="AL36" s="102">
        <f t="shared" ref="AL36:AL72" si="58">($AI$29*($D$20+$D$24)+(30/60)*$D$2)*1.25</f>
        <v>187.81885193867208</v>
      </c>
      <c r="AM36" s="55">
        <f t="shared" si="18"/>
        <v>1077.7655744765602</v>
      </c>
      <c r="AN36" s="112">
        <f>(AO$29*($D$20+$D$24)+$D36*2*($D$16+$D$12)+AO$30*$D$2+$E36*$D$6)*1.25</f>
        <v>1052.8378244765602</v>
      </c>
      <c r="AO36" s="120"/>
      <c r="AP36" s="102">
        <f t="shared" ref="AP36:AP72" si="59">(D36 *2*($D$16+$D$12)+E36*$D$6)*1.25</f>
        <v>814.73310906855204</v>
      </c>
      <c r="AQ36" s="102">
        <f t="shared" si="19"/>
        <v>75.213613469336039</v>
      </c>
      <c r="AR36" s="102">
        <f t="shared" si="20"/>
        <v>162.89110193867205</v>
      </c>
      <c r="AS36" s="55">
        <f t="shared" si="21"/>
        <v>1052.8378244765602</v>
      </c>
      <c r="AT36" s="55" t="e">
        <f>#REF!+#REF!+#REF!</f>
        <v>#REF!</v>
      </c>
      <c r="AU36" s="55" t="e">
        <f>#REF!+#REF!+#REF!</f>
        <v>#REF!</v>
      </c>
      <c r="AV36" s="55" t="e">
        <f>#REF!+#REF!+#REF!</f>
        <v>#REF!</v>
      </c>
      <c r="AW36" s="55" t="e">
        <f>#REF!+#REF!+#REF!</f>
        <v>#REF!</v>
      </c>
      <c r="AX36" s="112">
        <f t="shared" si="52"/>
        <v>977.62421100722406</v>
      </c>
      <c r="AY36" s="120"/>
      <c r="AZ36" s="102">
        <f t="shared" si="42"/>
        <v>814.73310906855204</v>
      </c>
      <c r="BA36" s="102">
        <f t="shared" si="22"/>
        <v>75.213613469336039</v>
      </c>
      <c r="BB36" s="102">
        <f t="shared" si="3"/>
        <v>87.677488469336026</v>
      </c>
      <c r="BC36" s="55">
        <f t="shared" si="23"/>
        <v>977.62421100722418</v>
      </c>
      <c r="BD36" s="55" t="e">
        <f>#REF!+#REF!+#REF!</f>
        <v>#REF!</v>
      </c>
      <c r="BE36" s="55" t="e">
        <f>#REF!+#REF!+#REF!</f>
        <v>#REF!</v>
      </c>
      <c r="BF36" s="55" t="e">
        <f>#REF!+#REF!+#REF!</f>
        <v>#REF!</v>
      </c>
      <c r="BG36" s="55" t="e">
        <f>#REF!+#REF!+#REF!</f>
        <v>#REF!</v>
      </c>
      <c r="BH36" s="55" t="e">
        <f>#REF!+#REF!+#REF!</f>
        <v>#REF!</v>
      </c>
      <c r="BI36" s="63">
        <f t="shared" ref="BI36:BI72" si="60">(BJ$29*($D$20+$D$24)+$D36*2*($D$16+$D$12)+BJ$30*$D$2+$E36*$D$6)*1.25</f>
        <v>1180.2562584561174</v>
      </c>
      <c r="BJ36" s="64"/>
      <c r="BK36" s="102">
        <f t="shared" si="43"/>
        <v>814.73310906855204</v>
      </c>
      <c r="BL36" s="102">
        <f t="shared" si="24"/>
        <v>75.213613469336039</v>
      </c>
      <c r="BM36" s="102">
        <f t="shared" si="4"/>
        <v>290.30953591822941</v>
      </c>
      <c r="BN36" s="55">
        <f t="shared" si="25"/>
        <v>1180.2562584561174</v>
      </c>
      <c r="BO36" s="76">
        <f>(BP$29*($D$20+$D$24)+$D36*2*($D$16+$D$12)+BP$30*$D$2+$E36*$D$6)*1.25</f>
        <v>1152.6922789663388</v>
      </c>
      <c r="BP36" s="77"/>
      <c r="BQ36" s="102">
        <f t="shared" si="44"/>
        <v>814.73310906855204</v>
      </c>
      <c r="BR36" s="102">
        <f t="shared" si="26"/>
        <v>75.213613469336039</v>
      </c>
      <c r="BS36" s="102">
        <f t="shared" si="5"/>
        <v>262.74555642845075</v>
      </c>
      <c r="BT36" s="55">
        <f t="shared" si="27"/>
        <v>1152.6922789663388</v>
      </c>
      <c r="BU36" s="76">
        <f t="shared" si="53"/>
        <v>1102.9802334561173</v>
      </c>
      <c r="BV36" s="77"/>
      <c r="BW36" s="102">
        <f t="shared" si="45"/>
        <v>814.73310906855204</v>
      </c>
      <c r="BX36" s="102">
        <f t="shared" si="28"/>
        <v>75.213613469336039</v>
      </c>
      <c r="BY36" s="102">
        <f t="shared" si="6"/>
        <v>213.03351091822944</v>
      </c>
      <c r="BZ36" s="55">
        <f t="shared" si="29"/>
        <v>1102.9802334561175</v>
      </c>
      <c r="CA36" s="55" t="e">
        <f>#REF!+#REF!+#REF!</f>
        <v>#REF!</v>
      </c>
      <c r="CB36" s="55" t="e">
        <f>#REF!+#REF!+#REF!</f>
        <v>#REF!</v>
      </c>
      <c r="CC36" s="55" t="e">
        <f>#REF!+#REF!+#REF!</f>
        <v>#REF!</v>
      </c>
      <c r="CD36" s="78">
        <f t="shared" ref="CD36:CD72" si="61">(CE$29*($D$20+$D$24)+$D36*2*($D$16+$D$12)+CE$30*$D$2+$E36*$D$6)*1.25</f>
        <v>1137.8790834561175</v>
      </c>
      <c r="CE36" s="79"/>
      <c r="CF36" s="102">
        <f t="shared" si="46"/>
        <v>814.73310906855204</v>
      </c>
      <c r="CG36" s="102">
        <f t="shared" si="30"/>
        <v>75.213613469336039</v>
      </c>
      <c r="CH36" s="102">
        <f t="shared" si="7"/>
        <v>247.93236091822939</v>
      </c>
      <c r="CI36" s="55">
        <f t="shared" si="31"/>
        <v>1137.8790834561175</v>
      </c>
      <c r="CJ36" s="76">
        <f t="shared" si="54"/>
        <v>997.65248370109134</v>
      </c>
      <c r="CK36" s="77"/>
      <c r="CL36" s="102">
        <f t="shared" si="47"/>
        <v>814.73310906855204</v>
      </c>
      <c r="CM36" s="102">
        <f t="shared" si="32"/>
        <v>75.213613469336039</v>
      </c>
      <c r="CN36" s="102">
        <f t="shared" si="8"/>
        <v>107.70576116320325</v>
      </c>
      <c r="CO36" s="30">
        <f t="shared" si="33"/>
        <v>997.65248370109134</v>
      </c>
      <c r="CP36" s="90">
        <f t="shared" ref="CP36:CP72" si="62">(CQ$29*($D$20+$D$24)+$D36*2*($D$16+$D$12)+CQ$30*$D$2+$E36*$D$6)*1.25</f>
        <v>1105.3295539663391</v>
      </c>
      <c r="CQ36" s="91"/>
      <c r="CR36" s="102">
        <f>(D36*2*($D$16+$D$12)+$E$36*$D$6)*1.25</f>
        <v>814.73310906855204</v>
      </c>
      <c r="CS36" s="102">
        <f t="shared" si="34"/>
        <v>75.213613469336039</v>
      </c>
      <c r="CT36" s="102">
        <f>(CQ29*(D20+D24)+(35/60)*D2)*1.25</f>
        <v>215.38283142845077</v>
      </c>
      <c r="CU36" s="112">
        <f t="shared" ref="CU36:CV36" si="63">(CV$29*($D$20+$D$24)+$D36*2*($D$16+$D$12)+CV$30*$D$2+$E36*$D$6)*1.25</f>
        <v>1000.2026404970027</v>
      </c>
      <c r="CV36" s="113">
        <f t="shared" si="63"/>
        <v>814.73310906855204</v>
      </c>
      <c r="CW36" s="103">
        <f>(D36*2*(D16+D12)+E36*D6)*1.25</f>
        <v>814.73310906855204</v>
      </c>
      <c r="CX36" s="103">
        <f t="shared" si="36"/>
        <v>75.213613469336039</v>
      </c>
      <c r="CY36" s="102">
        <f>(CV29*(D20+D24)+(20/60)*D2)*1.25</f>
        <v>110.2559179591147</v>
      </c>
      <c r="CZ36" s="76">
        <f t="shared" ref="CZ36:CZ72" si="64">(DA$29*($D$20+$D$24)+$D36*2*($D$16+$D$12)+DA$30*$D$2+$E36*$D$6)*1.25</f>
        <v>1070.4307039663388</v>
      </c>
      <c r="DA36" s="77"/>
      <c r="DB36" s="102">
        <f>(D36*2*($D$16+$D$12)+$E$36*$D$6)*1.25</f>
        <v>814.73310906855204</v>
      </c>
      <c r="DC36" s="102">
        <f t="shared" si="37"/>
        <v>75.213613469336039</v>
      </c>
      <c r="DD36" s="102">
        <f>(DA29*(D20+D24)+(35/60)*D2)*1.25</f>
        <v>180.48398142845076</v>
      </c>
      <c r="DE36" s="92"/>
    </row>
    <row r="37" spans="1:109">
      <c r="A37" s="17"/>
      <c r="B37" s="2">
        <v>646815</v>
      </c>
      <c r="C37" s="2" t="s">
        <v>57</v>
      </c>
      <c r="D37" s="30">
        <v>30.5</v>
      </c>
      <c r="E37" s="10">
        <f t="shared" si="38"/>
        <v>1.0166666666666666</v>
      </c>
      <c r="F37" s="112">
        <f t="shared" si="10"/>
        <v>1544.0090503084477</v>
      </c>
      <c r="G37" s="127"/>
      <c r="H37" s="102">
        <f t="shared" si="49"/>
        <v>1080.4069489822105</v>
      </c>
      <c r="I37" s="102">
        <f>(15/60*D2)*1.25</f>
        <v>75.213613469336039</v>
      </c>
      <c r="J37" s="102">
        <f t="shared" si="0"/>
        <v>388.38848785690152</v>
      </c>
      <c r="K37" s="53">
        <f t="shared" si="11"/>
        <v>1544.009050308448</v>
      </c>
      <c r="L37" s="63">
        <f t="shared" si="56"/>
        <v>1318.5116643902184</v>
      </c>
      <c r="M37" s="64"/>
      <c r="N37" s="102">
        <f t="shared" ref="N37:N72" si="65">(D37*2*($D$16+$D$12)+E37*$D$6)*1.25</f>
        <v>1080.4069489822105</v>
      </c>
      <c r="O37" s="102">
        <f t="shared" si="39"/>
        <v>75.213613469336039</v>
      </c>
      <c r="P37" s="102">
        <f t="shared" si="40"/>
        <v>162.89110193867205</v>
      </c>
      <c r="Q37" s="30">
        <f t="shared" si="12"/>
        <v>1318.5116643902186</v>
      </c>
      <c r="R37" s="30" t="e">
        <f>#REF!+#REF!+#REF!</f>
        <v>#REF!</v>
      </c>
      <c r="S37" s="55" t="e">
        <f>#REF!+#REF!+#REF!</f>
        <v>#REF!</v>
      </c>
      <c r="T37" s="55" t="e">
        <f>#REF!+#REF!+#REF!</f>
        <v>#REF!</v>
      </c>
      <c r="U37" s="55" t="e">
        <f>#REF!+#REF!+#REF!</f>
        <v>#REF!</v>
      </c>
      <c r="V37" s="98">
        <f t="shared" si="1"/>
        <v>1260.890930410661</v>
      </c>
      <c r="W37" s="64"/>
      <c r="X37" s="102">
        <f t="shared" ref="X37:X72" si="66">(D37 *2*($D$16+$D$12)+E37*$D$6)*1.25</f>
        <v>1080.4069489822105</v>
      </c>
      <c r="Y37" s="102">
        <f t="shared" si="13"/>
        <v>75.213613469336039</v>
      </c>
      <c r="Z37" s="108">
        <f t="shared" si="2"/>
        <v>105.27036795911471</v>
      </c>
      <c r="AA37" s="55">
        <f t="shared" si="14"/>
        <v>1260.8909304106612</v>
      </c>
      <c r="AB37" s="74">
        <f t="shared" ref="AB37:AB72" si="67">(AC$29*($D$20+$D$24)+$D37*2*($D$16+$D$12)+AC$30*$D$2+$E37*$D$6)*1.25</f>
        <v>1330.9755393902183</v>
      </c>
      <c r="AC37" s="75"/>
      <c r="AD37" s="107">
        <f t="shared" si="57"/>
        <v>1080.4069489822105</v>
      </c>
      <c r="AE37" s="102">
        <f t="shared" si="15"/>
        <v>75.213613469336039</v>
      </c>
      <c r="AF37" s="102">
        <f t="shared" si="41"/>
        <v>175.35497693867205</v>
      </c>
      <c r="AG37" s="55">
        <f t="shared" si="16"/>
        <v>1330.9755393902185</v>
      </c>
      <c r="AH37" s="74">
        <f t="shared" si="50"/>
        <v>1343.4394143902184</v>
      </c>
      <c r="AI37" s="75"/>
      <c r="AJ37" s="102">
        <f t="shared" si="51"/>
        <v>1080.4069489822105</v>
      </c>
      <c r="AK37" s="102">
        <f t="shared" si="17"/>
        <v>75.213613469336039</v>
      </c>
      <c r="AL37" s="102">
        <f t="shared" si="58"/>
        <v>187.81885193867208</v>
      </c>
      <c r="AM37" s="55">
        <f t="shared" si="18"/>
        <v>1343.4394143902186</v>
      </c>
      <c r="AN37" s="112">
        <f t="shared" ref="AN37:AN44" si="68">(AO$29*($D$20+$D$24)+$D37*2*($D$16+$D$12)+AO$30*$D$2+$E37*$D$6)*1.25</f>
        <v>1318.5116643902184</v>
      </c>
      <c r="AO37" s="120"/>
      <c r="AP37" s="102">
        <f t="shared" si="59"/>
        <v>1080.4069489822105</v>
      </c>
      <c r="AQ37" s="102">
        <f t="shared" si="19"/>
        <v>75.213613469336039</v>
      </c>
      <c r="AR37" s="102">
        <f t="shared" si="20"/>
        <v>162.89110193867205</v>
      </c>
      <c r="AS37" s="55">
        <f t="shared" si="21"/>
        <v>1318.5116643902186</v>
      </c>
      <c r="AT37" s="55" t="e">
        <f>#REF!+#REF!+#REF!</f>
        <v>#REF!</v>
      </c>
      <c r="AU37" s="55" t="e">
        <f>#REF!+#REF!+#REF!</f>
        <v>#REF!</v>
      </c>
      <c r="AV37" s="55" t="e">
        <f>#REF!+#REF!+#REF!</f>
        <v>#REF!</v>
      </c>
      <c r="AW37" s="55" t="e">
        <f>#REF!+#REF!+#REF!</f>
        <v>#REF!</v>
      </c>
      <c r="AX37" s="112">
        <f t="shared" si="52"/>
        <v>1243.2980509208824</v>
      </c>
      <c r="AY37" s="120"/>
      <c r="AZ37" s="102">
        <f t="shared" si="42"/>
        <v>1080.4069489822105</v>
      </c>
      <c r="BA37" s="102">
        <f t="shared" si="22"/>
        <v>75.213613469336039</v>
      </c>
      <c r="BB37" s="102">
        <f t="shared" si="3"/>
        <v>87.677488469336026</v>
      </c>
      <c r="BC37" s="55">
        <f t="shared" si="23"/>
        <v>1243.2980509208826</v>
      </c>
      <c r="BD37" s="55" t="e">
        <f>#REF!+#REF!+#REF!</f>
        <v>#REF!</v>
      </c>
      <c r="BE37" s="55" t="e">
        <f>#REF!+#REF!+#REF!</f>
        <v>#REF!</v>
      </c>
      <c r="BF37" s="55" t="e">
        <f>#REF!+#REF!+#REF!</f>
        <v>#REF!</v>
      </c>
      <c r="BG37" s="55" t="e">
        <f>#REF!+#REF!+#REF!</f>
        <v>#REF!</v>
      </c>
      <c r="BH37" s="55" t="e">
        <f>#REF!+#REF!+#REF!</f>
        <v>#REF!</v>
      </c>
      <c r="BI37" s="63">
        <f t="shared" si="60"/>
        <v>1445.9300983697756</v>
      </c>
      <c r="BJ37" s="64"/>
      <c r="BK37" s="102">
        <f t="shared" si="43"/>
        <v>1080.4069489822105</v>
      </c>
      <c r="BL37" s="102">
        <f t="shared" si="24"/>
        <v>75.213613469336039</v>
      </c>
      <c r="BM37" s="102">
        <f t="shared" si="4"/>
        <v>290.30953591822941</v>
      </c>
      <c r="BN37" s="55">
        <f t="shared" si="25"/>
        <v>1445.9300983697758</v>
      </c>
      <c r="BO37" s="76">
        <f t="shared" ref="BO37:BO72" si="69">(BP$29*($D$20+$D$24)+$D37*2*($D$16+$D$12)+BP$30*$D$2+$E37*$D$6)*1.25</f>
        <v>1418.366118879997</v>
      </c>
      <c r="BP37" s="77"/>
      <c r="BQ37" s="102">
        <f t="shared" si="44"/>
        <v>1080.4069489822105</v>
      </c>
      <c r="BR37" s="102">
        <f t="shared" si="26"/>
        <v>75.213613469336039</v>
      </c>
      <c r="BS37" s="102">
        <f t="shared" si="5"/>
        <v>262.74555642845075</v>
      </c>
      <c r="BT37" s="55">
        <f t="shared" si="27"/>
        <v>1418.3661188799972</v>
      </c>
      <c r="BU37" s="76">
        <f t="shared" si="53"/>
        <v>1368.6540733697757</v>
      </c>
      <c r="BV37" s="77"/>
      <c r="BW37" s="102">
        <f t="shared" si="45"/>
        <v>1080.4069489822105</v>
      </c>
      <c r="BX37" s="102">
        <f t="shared" si="28"/>
        <v>75.213613469336039</v>
      </c>
      <c r="BY37" s="102">
        <f t="shared" si="6"/>
        <v>213.03351091822944</v>
      </c>
      <c r="BZ37" s="55">
        <f t="shared" si="29"/>
        <v>1368.6540733697759</v>
      </c>
      <c r="CA37" s="55" t="e">
        <f>#REF!+#REF!+#REF!</f>
        <v>#REF!</v>
      </c>
      <c r="CB37" s="55" t="e">
        <f>#REF!+#REF!+#REF!</f>
        <v>#REF!</v>
      </c>
      <c r="CC37" s="55" t="e">
        <f>#REF!+#REF!+#REF!</f>
        <v>#REF!</v>
      </c>
      <c r="CD37" s="78">
        <f t="shared" si="61"/>
        <v>1403.5529233697755</v>
      </c>
      <c r="CE37" s="79"/>
      <c r="CF37" s="102">
        <f t="shared" si="46"/>
        <v>1080.4069489822105</v>
      </c>
      <c r="CG37" s="102">
        <f t="shared" si="30"/>
        <v>75.213613469336039</v>
      </c>
      <c r="CH37" s="102">
        <f t="shared" si="7"/>
        <v>247.93236091822939</v>
      </c>
      <c r="CI37" s="55">
        <f t="shared" si="31"/>
        <v>1403.552923369776</v>
      </c>
      <c r="CJ37" s="76">
        <f t="shared" si="54"/>
        <v>1263.3263236147493</v>
      </c>
      <c r="CK37" s="77"/>
      <c r="CL37" s="102">
        <f t="shared" si="47"/>
        <v>1080.4069489822105</v>
      </c>
      <c r="CM37" s="102">
        <f t="shared" si="32"/>
        <v>75.213613469336039</v>
      </c>
      <c r="CN37" s="102">
        <f t="shared" si="8"/>
        <v>107.70576116320325</v>
      </c>
      <c r="CO37" s="30">
        <f t="shared" si="33"/>
        <v>1263.3263236147498</v>
      </c>
      <c r="CP37" s="90">
        <f t="shared" si="62"/>
        <v>1371.003393879997</v>
      </c>
      <c r="CQ37" s="91"/>
      <c r="CR37" s="102">
        <f>(D37*2*($D$16+$D$12)+$E$37*$D$6)*1.25</f>
        <v>1080.4069489822105</v>
      </c>
      <c r="CS37" s="102">
        <f t="shared" si="34"/>
        <v>75.213613469336039</v>
      </c>
      <c r="CT37" s="102">
        <f>(CQ29*(D20+D24)+(35/60)*D2)*1.25</f>
        <v>215.38283142845077</v>
      </c>
      <c r="CU37" s="112">
        <f t="shared" ref="CU37:CV37" si="70">(CV$29*($D$20+$D$24)+$D37*2*($D$16+$D$12)+CV$30*$D$2+$E37*$D$6)*1.25</f>
        <v>1265.8764804106611</v>
      </c>
      <c r="CV37" s="113">
        <f t="shared" si="70"/>
        <v>1080.4069489822105</v>
      </c>
      <c r="CW37" s="103">
        <f>(D37*2*(D16+D12)+E37*D6)*1.25</f>
        <v>1080.4069489822105</v>
      </c>
      <c r="CX37" s="103">
        <f t="shared" si="36"/>
        <v>75.213613469336039</v>
      </c>
      <c r="CY37" s="102">
        <f>(CV29*(D20+D24)+(20/60)*D2)*1.25</f>
        <v>110.2559179591147</v>
      </c>
      <c r="CZ37" s="76">
        <f t="shared" si="64"/>
        <v>1336.104543879997</v>
      </c>
      <c r="DA37" s="77"/>
      <c r="DB37" s="102">
        <f>(D37*2*($D$16+$D$12)+$E$37*$D$6)*1.25</f>
        <v>1080.4069489822105</v>
      </c>
      <c r="DC37" s="102">
        <f t="shared" si="37"/>
        <v>75.213613469336039</v>
      </c>
      <c r="DD37" s="102">
        <f>(DA29*(D20+D24)+(35/60)*D2)*1.25</f>
        <v>180.48398142845076</v>
      </c>
      <c r="DE37" s="92"/>
    </row>
    <row r="38" spans="1:109">
      <c r="A38" s="17"/>
      <c r="B38" s="2">
        <v>646815</v>
      </c>
      <c r="C38" s="2" t="s">
        <v>58</v>
      </c>
      <c r="D38" s="30">
        <v>44</v>
      </c>
      <c r="E38" s="10">
        <f t="shared" si="38"/>
        <v>1.4666666666666666</v>
      </c>
      <c r="F38" s="112">
        <f t="shared" si="10"/>
        <v>2022.2219621530328</v>
      </c>
      <c r="G38" s="127"/>
      <c r="H38" s="102">
        <f t="shared" si="49"/>
        <v>1558.6198608267953</v>
      </c>
      <c r="I38" s="102">
        <f>(15/60*D2)*1.25</f>
        <v>75.213613469336039</v>
      </c>
      <c r="J38" s="102">
        <f t="shared" si="0"/>
        <v>388.38848785690152</v>
      </c>
      <c r="K38" s="53">
        <f t="shared" si="11"/>
        <v>2022.2219621530328</v>
      </c>
      <c r="L38" s="63">
        <f t="shared" si="56"/>
        <v>1796.7245762348034</v>
      </c>
      <c r="M38" s="64"/>
      <c r="N38" s="102">
        <f t="shared" si="65"/>
        <v>1558.6198608267953</v>
      </c>
      <c r="O38" s="102">
        <f t="shared" si="39"/>
        <v>75.213613469336039</v>
      </c>
      <c r="P38" s="102">
        <f t="shared" si="40"/>
        <v>162.89110193867205</v>
      </c>
      <c r="Q38" s="30">
        <f t="shared" si="12"/>
        <v>1796.7245762348034</v>
      </c>
      <c r="R38" s="30" t="e">
        <f>#REF!+#REF!+#REF!</f>
        <v>#REF!</v>
      </c>
      <c r="S38" s="55" t="e">
        <f>#REF!+#REF!+#REF!</f>
        <v>#REF!</v>
      </c>
      <c r="T38" s="55" t="e">
        <f>#REF!+#REF!+#REF!</f>
        <v>#REF!</v>
      </c>
      <c r="U38" s="55" t="e">
        <f>#REF!+#REF!+#REF!</f>
        <v>#REF!</v>
      </c>
      <c r="V38" s="98">
        <f t="shared" si="1"/>
        <v>1739.1038422552458</v>
      </c>
      <c r="W38" s="64"/>
      <c r="X38" s="102">
        <f t="shared" si="66"/>
        <v>1558.6198608267953</v>
      </c>
      <c r="Y38" s="102">
        <f t="shared" si="13"/>
        <v>75.213613469336039</v>
      </c>
      <c r="Z38" s="108">
        <f t="shared" si="2"/>
        <v>105.27036795911471</v>
      </c>
      <c r="AA38" s="55">
        <f t="shared" si="14"/>
        <v>1739.103842255246</v>
      </c>
      <c r="AB38" s="74">
        <f t="shared" si="67"/>
        <v>1809.1884512348033</v>
      </c>
      <c r="AC38" s="75"/>
      <c r="AD38" s="107">
        <f t="shared" si="57"/>
        <v>1558.6198608267953</v>
      </c>
      <c r="AE38" s="102">
        <f t="shared" si="15"/>
        <v>75.213613469336039</v>
      </c>
      <c r="AF38" s="102">
        <f t="shared" si="41"/>
        <v>175.35497693867205</v>
      </c>
      <c r="AG38" s="55">
        <f t="shared" si="16"/>
        <v>1809.1884512348033</v>
      </c>
      <c r="AH38" s="74">
        <f t="shared" si="50"/>
        <v>1821.6523262348032</v>
      </c>
      <c r="AI38" s="75"/>
      <c r="AJ38" s="102">
        <f t="shared" si="51"/>
        <v>1558.6198608267953</v>
      </c>
      <c r="AK38" s="102">
        <f t="shared" si="17"/>
        <v>75.213613469336039</v>
      </c>
      <c r="AL38" s="102">
        <f t="shared" si="58"/>
        <v>187.81885193867208</v>
      </c>
      <c r="AM38" s="55">
        <f t="shared" si="18"/>
        <v>1821.6523262348035</v>
      </c>
      <c r="AN38" s="112">
        <f t="shared" si="68"/>
        <v>1796.7245762348034</v>
      </c>
      <c r="AO38" s="120"/>
      <c r="AP38" s="102">
        <f t="shared" si="59"/>
        <v>1558.6198608267953</v>
      </c>
      <c r="AQ38" s="102">
        <f t="shared" si="19"/>
        <v>75.213613469336039</v>
      </c>
      <c r="AR38" s="102">
        <f t="shared" si="20"/>
        <v>162.89110193867205</v>
      </c>
      <c r="AS38" s="55">
        <f t="shared" si="21"/>
        <v>1796.7245762348034</v>
      </c>
      <c r="AT38" s="55" t="e">
        <f>#REF!+#REF!+#REF!</f>
        <v>#REF!</v>
      </c>
      <c r="AU38" s="55" t="e">
        <f>#REF!+#REF!+#REF!</f>
        <v>#REF!</v>
      </c>
      <c r="AV38" s="55" t="e">
        <f>#REF!+#REF!+#REF!</f>
        <v>#REF!</v>
      </c>
      <c r="AW38" s="55" t="e">
        <f>#REF!+#REF!+#REF!</f>
        <v>#REF!</v>
      </c>
      <c r="AX38" s="112">
        <f t="shared" si="52"/>
        <v>1721.5109627654672</v>
      </c>
      <c r="AY38" s="120"/>
      <c r="AZ38" s="102">
        <f t="shared" si="42"/>
        <v>1558.6198608267953</v>
      </c>
      <c r="BA38" s="102">
        <f t="shared" si="22"/>
        <v>75.213613469336039</v>
      </c>
      <c r="BB38" s="102">
        <f t="shared" si="3"/>
        <v>87.677488469336026</v>
      </c>
      <c r="BC38" s="55">
        <f t="shared" si="23"/>
        <v>1721.5109627654674</v>
      </c>
      <c r="BD38" s="55" t="e">
        <f>#REF!+#REF!+#REF!</f>
        <v>#REF!</v>
      </c>
      <c r="BE38" s="55" t="e">
        <f>#REF!+#REF!+#REF!</f>
        <v>#REF!</v>
      </c>
      <c r="BF38" s="55" t="e">
        <f>#REF!+#REF!+#REF!</f>
        <v>#REF!</v>
      </c>
      <c r="BG38" s="55" t="e">
        <f>#REF!+#REF!+#REF!</f>
        <v>#REF!</v>
      </c>
      <c r="BH38" s="55" t="e">
        <f>#REF!+#REF!+#REF!</f>
        <v>#REF!</v>
      </c>
      <c r="BI38" s="63">
        <f t="shared" si="60"/>
        <v>1924.1430102143609</v>
      </c>
      <c r="BJ38" s="64"/>
      <c r="BK38" s="102">
        <f t="shared" si="43"/>
        <v>1558.6198608267953</v>
      </c>
      <c r="BL38" s="102">
        <f t="shared" si="24"/>
        <v>75.213613469336039</v>
      </c>
      <c r="BM38" s="102">
        <f t="shared" si="4"/>
        <v>290.30953591822941</v>
      </c>
      <c r="BN38" s="55">
        <f t="shared" si="25"/>
        <v>1924.1430102143609</v>
      </c>
      <c r="BO38" s="76">
        <f t="shared" si="69"/>
        <v>1896.579030724582</v>
      </c>
      <c r="BP38" s="77"/>
      <c r="BQ38" s="102">
        <f t="shared" si="44"/>
        <v>1558.6198608267953</v>
      </c>
      <c r="BR38" s="102">
        <f t="shared" si="26"/>
        <v>75.213613469336039</v>
      </c>
      <c r="BS38" s="102">
        <f t="shared" si="5"/>
        <v>262.74555642845075</v>
      </c>
      <c r="BT38" s="55">
        <f t="shared" si="27"/>
        <v>1896.579030724582</v>
      </c>
      <c r="BU38" s="76">
        <f t="shared" si="53"/>
        <v>1846.8669852143605</v>
      </c>
      <c r="BV38" s="77"/>
      <c r="BW38" s="102">
        <f t="shared" si="45"/>
        <v>1558.6198608267953</v>
      </c>
      <c r="BX38" s="102">
        <f t="shared" si="28"/>
        <v>75.213613469336039</v>
      </c>
      <c r="BY38" s="102">
        <f t="shared" si="6"/>
        <v>213.03351091822944</v>
      </c>
      <c r="BZ38" s="55">
        <f t="shared" si="29"/>
        <v>1846.8669852143607</v>
      </c>
      <c r="CA38" s="55" t="e">
        <f>#REF!+#REF!+#REF!</f>
        <v>#REF!</v>
      </c>
      <c r="CB38" s="55" t="e">
        <f>#REF!+#REF!+#REF!</f>
        <v>#REF!</v>
      </c>
      <c r="CC38" s="55" t="e">
        <f>#REF!+#REF!+#REF!</f>
        <v>#REF!</v>
      </c>
      <c r="CD38" s="78">
        <f t="shared" si="61"/>
        <v>1881.7658352143608</v>
      </c>
      <c r="CE38" s="79"/>
      <c r="CF38" s="102">
        <f t="shared" si="46"/>
        <v>1558.6198608267953</v>
      </c>
      <c r="CG38" s="102">
        <f t="shared" si="30"/>
        <v>75.213613469336039</v>
      </c>
      <c r="CH38" s="102">
        <f t="shared" si="7"/>
        <v>247.93236091822939</v>
      </c>
      <c r="CI38" s="55">
        <f t="shared" si="31"/>
        <v>1881.7658352143608</v>
      </c>
      <c r="CJ38" s="76">
        <f t="shared" si="54"/>
        <v>1741.5392354593346</v>
      </c>
      <c r="CK38" s="77"/>
      <c r="CL38" s="102">
        <f t="shared" si="47"/>
        <v>1558.6198608267953</v>
      </c>
      <c r="CM38" s="102">
        <f t="shared" si="32"/>
        <v>75.213613469336039</v>
      </c>
      <c r="CN38" s="102">
        <f t="shared" si="8"/>
        <v>107.70576116320325</v>
      </c>
      <c r="CO38" s="30">
        <f t="shared" si="33"/>
        <v>1741.5392354593346</v>
      </c>
      <c r="CP38" s="90">
        <f t="shared" si="62"/>
        <v>1849.2163057245818</v>
      </c>
      <c r="CQ38" s="91"/>
      <c r="CR38" s="102">
        <f>(D38*2*($D$16+$D$12)+$E$38*$D$6)*1.25</f>
        <v>1558.6198608267953</v>
      </c>
      <c r="CS38" s="102">
        <f t="shared" si="34"/>
        <v>75.213613469336039</v>
      </c>
      <c r="CT38" s="102">
        <f>(CQ29*(D20+D24)+(35/60)*D2)*1.25</f>
        <v>215.38283142845077</v>
      </c>
      <c r="CU38" s="112">
        <f t="shared" ref="CU38:CV38" si="71">(CV$29*($D$20+$D$24)+$D38*2*($D$16+$D$12)+CV$30*$D$2+$E38*$D$6)*1.25</f>
        <v>1744.0893922552459</v>
      </c>
      <c r="CV38" s="113">
        <f t="shared" si="71"/>
        <v>1558.6198608267953</v>
      </c>
      <c r="CW38" s="103">
        <f>(D38*2*(D16+D12)+E38*D6)*1.25</f>
        <v>1558.6198608267953</v>
      </c>
      <c r="CX38" s="103">
        <f t="shared" si="36"/>
        <v>75.213613469336039</v>
      </c>
      <c r="CY38" s="102">
        <f>(CV29*(D20+D24)+(20/60)*D2)*1.25</f>
        <v>110.2559179591147</v>
      </c>
      <c r="CZ38" s="76">
        <f t="shared" si="64"/>
        <v>1814.317455724582</v>
      </c>
      <c r="DA38" s="77"/>
      <c r="DB38" s="102">
        <f>(D38*2*($D$16+$D$12)+$E$38*$D$6)*1.25</f>
        <v>1558.6198608267953</v>
      </c>
      <c r="DC38" s="102">
        <f t="shared" si="37"/>
        <v>75.213613469336039</v>
      </c>
      <c r="DD38" s="102">
        <f>(DA29*(D20+D24)+(35/60)*D2)*1.25</f>
        <v>180.48398142845076</v>
      </c>
      <c r="DE38" s="92"/>
    </row>
    <row r="39" spans="1:109">
      <c r="A39" s="17"/>
      <c r="B39" s="2">
        <v>646815</v>
      </c>
      <c r="C39" s="2" t="s">
        <v>59</v>
      </c>
      <c r="D39" s="30">
        <v>32</v>
      </c>
      <c r="E39" s="10">
        <f t="shared" si="38"/>
        <v>1.0666666666666667</v>
      </c>
      <c r="F39" s="112">
        <f t="shared" si="10"/>
        <v>1597.1438182911797</v>
      </c>
      <c r="G39" s="127"/>
      <c r="H39" s="102">
        <f t="shared" si="49"/>
        <v>1133.541716964942</v>
      </c>
      <c r="I39" s="102">
        <f>(15/60*D2)*1.25</f>
        <v>75.213613469336039</v>
      </c>
      <c r="J39" s="102">
        <f t="shared" si="0"/>
        <v>388.38848785690152</v>
      </c>
      <c r="K39" s="53">
        <f t="shared" si="11"/>
        <v>1597.1438182911795</v>
      </c>
      <c r="L39" s="63">
        <f t="shared" si="56"/>
        <v>1371.6464323729499</v>
      </c>
      <c r="M39" s="64"/>
      <c r="N39" s="102">
        <f t="shared" si="65"/>
        <v>1133.541716964942</v>
      </c>
      <c r="O39" s="102">
        <f t="shared" si="39"/>
        <v>75.213613469336039</v>
      </c>
      <c r="P39" s="102">
        <f t="shared" si="40"/>
        <v>162.89110193867205</v>
      </c>
      <c r="Q39" s="30">
        <f t="shared" si="12"/>
        <v>1371.6464323729501</v>
      </c>
      <c r="R39" s="30" t="e">
        <f>#REF!+#REF!+#REF!</f>
        <v>#REF!</v>
      </c>
      <c r="S39" s="55" t="e">
        <f>#REF!+#REF!+#REF!</f>
        <v>#REF!</v>
      </c>
      <c r="T39" s="55" t="e">
        <f>#REF!+#REF!+#REF!</f>
        <v>#REF!</v>
      </c>
      <c r="U39" s="55" t="e">
        <f>#REF!+#REF!+#REF!</f>
        <v>#REF!</v>
      </c>
      <c r="V39" s="98">
        <f t="shared" si="1"/>
        <v>1314.0256983933928</v>
      </c>
      <c r="W39" s="64"/>
      <c r="X39" s="102">
        <f t="shared" si="66"/>
        <v>1133.541716964942</v>
      </c>
      <c r="Y39" s="102">
        <f t="shared" si="13"/>
        <v>75.213613469336039</v>
      </c>
      <c r="Z39" s="108">
        <f t="shared" si="2"/>
        <v>105.27036795911471</v>
      </c>
      <c r="AA39" s="55">
        <f t="shared" si="14"/>
        <v>1314.0256983933928</v>
      </c>
      <c r="AB39" s="74">
        <f t="shared" si="67"/>
        <v>1384.11030737295</v>
      </c>
      <c r="AC39" s="75"/>
      <c r="AD39" s="107">
        <f t="shared" si="57"/>
        <v>1133.541716964942</v>
      </c>
      <c r="AE39" s="102">
        <f t="shared" si="15"/>
        <v>75.213613469336039</v>
      </c>
      <c r="AF39" s="102">
        <f t="shared" si="41"/>
        <v>175.35497693867205</v>
      </c>
      <c r="AG39" s="55">
        <f t="shared" si="16"/>
        <v>1384.11030737295</v>
      </c>
      <c r="AH39" s="74">
        <f t="shared" si="50"/>
        <v>1396.5741823729502</v>
      </c>
      <c r="AI39" s="75"/>
      <c r="AJ39" s="102">
        <f t="shared" si="51"/>
        <v>1133.541716964942</v>
      </c>
      <c r="AK39" s="102">
        <f t="shared" si="17"/>
        <v>75.213613469336039</v>
      </c>
      <c r="AL39" s="102">
        <f t="shared" si="58"/>
        <v>187.81885193867208</v>
      </c>
      <c r="AM39" s="55">
        <f t="shared" si="18"/>
        <v>1396.5741823729502</v>
      </c>
      <c r="AN39" s="112">
        <f t="shared" si="68"/>
        <v>1371.6464323729499</v>
      </c>
      <c r="AO39" s="120"/>
      <c r="AP39" s="102">
        <f t="shared" si="59"/>
        <v>1133.541716964942</v>
      </c>
      <c r="AQ39" s="102">
        <f t="shared" si="19"/>
        <v>75.213613469336039</v>
      </c>
      <c r="AR39" s="102">
        <f t="shared" si="20"/>
        <v>162.89110193867205</v>
      </c>
      <c r="AS39" s="55">
        <f t="shared" si="21"/>
        <v>1371.6464323729501</v>
      </c>
      <c r="AT39" s="55" t="e">
        <f>#REF!+#REF!+#REF!</f>
        <v>#REF!</v>
      </c>
      <c r="AU39" s="55" t="e">
        <f>#REF!+#REF!+#REF!</f>
        <v>#REF!</v>
      </c>
      <c r="AV39" s="55" t="e">
        <f>#REF!+#REF!+#REF!</f>
        <v>#REF!</v>
      </c>
      <c r="AW39" s="55" t="e">
        <f>#REF!+#REF!+#REF!</f>
        <v>#REF!</v>
      </c>
      <c r="AX39" s="112">
        <f t="shared" si="52"/>
        <v>1296.4328189036141</v>
      </c>
      <c r="AY39" s="120"/>
      <c r="AZ39" s="102">
        <f t="shared" si="42"/>
        <v>1133.541716964942</v>
      </c>
      <c r="BA39" s="102">
        <f t="shared" si="22"/>
        <v>75.213613469336039</v>
      </c>
      <c r="BB39" s="102">
        <f t="shared" si="3"/>
        <v>87.677488469336026</v>
      </c>
      <c r="BC39" s="55">
        <f t="shared" si="23"/>
        <v>1296.4328189036141</v>
      </c>
      <c r="BD39" s="55" t="e">
        <f>#REF!+#REF!+#REF!</f>
        <v>#REF!</v>
      </c>
      <c r="BE39" s="55" t="e">
        <f>#REF!+#REF!+#REF!</f>
        <v>#REF!</v>
      </c>
      <c r="BF39" s="55" t="e">
        <f>#REF!+#REF!+#REF!</f>
        <v>#REF!</v>
      </c>
      <c r="BG39" s="55" t="e">
        <f>#REF!+#REF!+#REF!</f>
        <v>#REF!</v>
      </c>
      <c r="BH39" s="55" t="e">
        <f>#REF!+#REF!+#REF!</f>
        <v>#REF!</v>
      </c>
      <c r="BI39" s="63">
        <f t="shared" si="60"/>
        <v>1499.0648663525076</v>
      </c>
      <c r="BJ39" s="64"/>
      <c r="BK39" s="102">
        <f t="shared" si="43"/>
        <v>1133.541716964942</v>
      </c>
      <c r="BL39" s="102">
        <f t="shared" si="24"/>
        <v>75.213613469336039</v>
      </c>
      <c r="BM39" s="102">
        <f t="shared" si="4"/>
        <v>290.30953591822941</v>
      </c>
      <c r="BN39" s="55">
        <f t="shared" si="25"/>
        <v>1499.0648663525076</v>
      </c>
      <c r="BO39" s="76">
        <f t="shared" si="69"/>
        <v>1471.5008868627287</v>
      </c>
      <c r="BP39" s="77"/>
      <c r="BQ39" s="102">
        <f t="shared" si="44"/>
        <v>1133.541716964942</v>
      </c>
      <c r="BR39" s="102">
        <f t="shared" si="26"/>
        <v>75.213613469336039</v>
      </c>
      <c r="BS39" s="102">
        <f t="shared" si="5"/>
        <v>262.74555642845075</v>
      </c>
      <c r="BT39" s="55">
        <f t="shared" si="27"/>
        <v>1471.5008868627287</v>
      </c>
      <c r="BU39" s="76">
        <f t="shared" si="53"/>
        <v>1421.7888413525075</v>
      </c>
      <c r="BV39" s="77"/>
      <c r="BW39" s="102">
        <f t="shared" si="45"/>
        <v>1133.541716964942</v>
      </c>
      <c r="BX39" s="102">
        <f t="shared" si="28"/>
        <v>75.213613469336039</v>
      </c>
      <c r="BY39" s="102">
        <f t="shared" si="6"/>
        <v>213.03351091822944</v>
      </c>
      <c r="BZ39" s="55">
        <f t="shared" si="29"/>
        <v>1421.7888413525075</v>
      </c>
      <c r="CA39" s="55" t="e">
        <f>#REF!+#REF!+#REF!</f>
        <v>#REF!</v>
      </c>
      <c r="CB39" s="55" t="e">
        <f>#REF!+#REF!+#REF!</f>
        <v>#REF!</v>
      </c>
      <c r="CC39" s="55" t="e">
        <f>#REF!+#REF!+#REF!</f>
        <v>#REF!</v>
      </c>
      <c r="CD39" s="78">
        <f t="shared" si="61"/>
        <v>1456.6876913525075</v>
      </c>
      <c r="CE39" s="79"/>
      <c r="CF39" s="102">
        <f t="shared" si="46"/>
        <v>1133.541716964942</v>
      </c>
      <c r="CG39" s="102">
        <f t="shared" si="30"/>
        <v>75.213613469336039</v>
      </c>
      <c r="CH39" s="102">
        <f t="shared" si="7"/>
        <v>247.93236091822939</v>
      </c>
      <c r="CI39" s="55">
        <f t="shared" si="31"/>
        <v>1456.6876913525075</v>
      </c>
      <c r="CJ39" s="76">
        <f t="shared" si="54"/>
        <v>1316.4610915974813</v>
      </c>
      <c r="CK39" s="77"/>
      <c r="CL39" s="102">
        <f t="shared" si="47"/>
        <v>1133.541716964942</v>
      </c>
      <c r="CM39" s="102">
        <f t="shared" si="32"/>
        <v>75.213613469336039</v>
      </c>
      <c r="CN39" s="102">
        <f t="shared" si="8"/>
        <v>107.70576116320325</v>
      </c>
      <c r="CO39" s="30">
        <f t="shared" si="33"/>
        <v>1316.4610915974813</v>
      </c>
      <c r="CP39" s="90">
        <f t="shared" si="62"/>
        <v>1424.1381618627288</v>
      </c>
      <c r="CQ39" s="91"/>
      <c r="CR39" s="102">
        <f>(D39*2*($D$16+$D$12)+$E$39*$D$6)*1.25</f>
        <v>1133.541716964942</v>
      </c>
      <c r="CS39" s="102">
        <f t="shared" si="34"/>
        <v>75.213613469336039</v>
      </c>
      <c r="CT39" s="102">
        <f>(CQ29*(D20+D24)+(35/60)*D2)*1.25</f>
        <v>215.38283142845077</v>
      </c>
      <c r="CU39" s="112">
        <f t="shared" ref="CU39:CV39" si="72">(CV$29*($D$20+$D$24)+$D39*2*($D$16+$D$12)+CV$30*$D$2+$E39*$D$6)*1.25</f>
        <v>1319.0112483933926</v>
      </c>
      <c r="CV39" s="113">
        <f t="shared" si="72"/>
        <v>1133.541716964942</v>
      </c>
      <c r="CW39" s="103">
        <f>(D39*2*(D16+D12)+E39*D6)*1.25</f>
        <v>1133.541716964942</v>
      </c>
      <c r="CX39" s="103">
        <f t="shared" si="36"/>
        <v>75.213613469336039</v>
      </c>
      <c r="CY39" s="102">
        <f>(CV29*(D20+D24)+(20/60)*D2)*1.25</f>
        <v>110.2559179591147</v>
      </c>
      <c r="CZ39" s="76">
        <f t="shared" si="64"/>
        <v>1389.2393118627288</v>
      </c>
      <c r="DA39" s="77"/>
      <c r="DB39" s="102">
        <f>(D39*2*($D$16+$D$12)+$E$39*$D$6)*1.25</f>
        <v>1133.541716964942</v>
      </c>
      <c r="DC39" s="102">
        <f t="shared" si="37"/>
        <v>75.213613469336039</v>
      </c>
      <c r="DD39" s="102">
        <f>(DA29*(D20+D24)+(35/60)*D2)*1.25</f>
        <v>180.48398142845076</v>
      </c>
      <c r="DE39" s="92"/>
    </row>
    <row r="40" spans="1:109">
      <c r="A40" s="17"/>
      <c r="B40" s="2">
        <v>646815</v>
      </c>
      <c r="C40" s="2" t="s">
        <v>60</v>
      </c>
      <c r="D40" s="30">
        <v>50</v>
      </c>
      <c r="E40" s="10">
        <f t="shared" si="38"/>
        <v>1.6666666666666667</v>
      </c>
      <c r="F40" s="112">
        <f t="shared" si="10"/>
        <v>2234.7610340839592</v>
      </c>
      <c r="G40" s="127"/>
      <c r="H40" s="102">
        <f t="shared" si="49"/>
        <v>1771.1589327577217</v>
      </c>
      <c r="I40" s="102">
        <f>(15/60*D2)*1.25</f>
        <v>75.213613469336039</v>
      </c>
      <c r="J40" s="102">
        <f t="shared" si="0"/>
        <v>388.38848785690152</v>
      </c>
      <c r="K40" s="53">
        <f t="shared" si="11"/>
        <v>2234.7610340839592</v>
      </c>
      <c r="L40" s="63">
        <f t="shared" si="56"/>
        <v>2009.2636481657296</v>
      </c>
      <c r="M40" s="64"/>
      <c r="N40" s="102">
        <f t="shared" si="65"/>
        <v>1771.1589327577217</v>
      </c>
      <c r="O40" s="102">
        <f t="shared" si="39"/>
        <v>75.213613469336039</v>
      </c>
      <c r="P40" s="102">
        <f t="shared" si="40"/>
        <v>162.89110193867205</v>
      </c>
      <c r="Q40" s="30">
        <f t="shared" si="12"/>
        <v>2009.2636481657298</v>
      </c>
      <c r="R40" s="30" t="e">
        <f>#REF!+#REF!+#REF!</f>
        <v>#REF!</v>
      </c>
      <c r="S40" s="55" t="e">
        <f>#REF!+#REF!+#REF!</f>
        <v>#REF!</v>
      </c>
      <c r="T40" s="55" t="e">
        <f>#REF!+#REF!+#REF!</f>
        <v>#REF!</v>
      </c>
      <c r="U40" s="55" t="e">
        <f>#REF!+#REF!+#REF!</f>
        <v>#REF!</v>
      </c>
      <c r="V40" s="98">
        <f t="shared" si="1"/>
        <v>1951.6429141861727</v>
      </c>
      <c r="W40" s="64"/>
      <c r="X40" s="102">
        <f t="shared" si="66"/>
        <v>1771.1589327577217</v>
      </c>
      <c r="Y40" s="102">
        <f t="shared" si="13"/>
        <v>75.213613469336039</v>
      </c>
      <c r="Z40" s="108">
        <f t="shared" si="2"/>
        <v>105.27036795911471</v>
      </c>
      <c r="AA40" s="55">
        <f t="shared" si="14"/>
        <v>1951.6429141861724</v>
      </c>
      <c r="AB40" s="74">
        <f t="shared" si="67"/>
        <v>2021.72752316573</v>
      </c>
      <c r="AC40" s="75"/>
      <c r="AD40" s="107">
        <f t="shared" si="57"/>
        <v>1771.1589327577217</v>
      </c>
      <c r="AE40" s="102">
        <f t="shared" si="15"/>
        <v>75.213613469336039</v>
      </c>
      <c r="AF40" s="102">
        <f t="shared" si="41"/>
        <v>175.35497693867205</v>
      </c>
      <c r="AG40" s="55">
        <f t="shared" si="16"/>
        <v>2021.7275231657297</v>
      </c>
      <c r="AH40" s="74">
        <f t="shared" si="50"/>
        <v>2034.1913981657297</v>
      </c>
      <c r="AI40" s="75"/>
      <c r="AJ40" s="102">
        <f t="shared" si="51"/>
        <v>1771.1589327577217</v>
      </c>
      <c r="AK40" s="102">
        <f t="shared" si="17"/>
        <v>75.213613469336039</v>
      </c>
      <c r="AL40" s="102">
        <f t="shared" si="58"/>
        <v>187.81885193867208</v>
      </c>
      <c r="AM40" s="55">
        <f t="shared" si="18"/>
        <v>2034.1913981657299</v>
      </c>
      <c r="AN40" s="112">
        <f t="shared" si="68"/>
        <v>2009.2636481657296</v>
      </c>
      <c r="AO40" s="120"/>
      <c r="AP40" s="102">
        <f t="shared" si="59"/>
        <v>1771.1589327577217</v>
      </c>
      <c r="AQ40" s="102">
        <f t="shared" si="19"/>
        <v>75.213613469336039</v>
      </c>
      <c r="AR40" s="102">
        <f t="shared" si="20"/>
        <v>162.89110193867205</v>
      </c>
      <c r="AS40" s="55">
        <f t="shared" si="21"/>
        <v>2009.2636481657298</v>
      </c>
      <c r="AT40" s="55" t="e">
        <f>#REF!+#REF!+#REF!</f>
        <v>#REF!</v>
      </c>
      <c r="AU40" s="55" t="e">
        <f>#REF!+#REF!+#REF!</f>
        <v>#REF!</v>
      </c>
      <c r="AV40" s="55" t="e">
        <f>#REF!+#REF!+#REF!</f>
        <v>#REF!</v>
      </c>
      <c r="AW40" s="55" t="e">
        <f>#REF!+#REF!+#REF!</f>
        <v>#REF!</v>
      </c>
      <c r="AX40" s="112">
        <f t="shared" si="52"/>
        <v>1934.0500346963938</v>
      </c>
      <c r="AY40" s="120"/>
      <c r="AZ40" s="102">
        <f t="shared" si="42"/>
        <v>1771.1589327577217</v>
      </c>
      <c r="BA40" s="102">
        <f t="shared" si="22"/>
        <v>75.213613469336039</v>
      </c>
      <c r="BB40" s="102">
        <f t="shared" si="3"/>
        <v>87.677488469336026</v>
      </c>
      <c r="BC40" s="55">
        <f t="shared" si="23"/>
        <v>1934.0500346963938</v>
      </c>
      <c r="BD40" s="55" t="e">
        <f>#REF!+#REF!+#REF!</f>
        <v>#REF!</v>
      </c>
      <c r="BE40" s="55" t="e">
        <f>#REF!+#REF!+#REF!</f>
        <v>#REF!</v>
      </c>
      <c r="BF40" s="55" t="e">
        <f>#REF!+#REF!+#REF!</f>
        <v>#REF!</v>
      </c>
      <c r="BG40" s="55" t="e">
        <f>#REF!+#REF!+#REF!</f>
        <v>#REF!</v>
      </c>
      <c r="BH40" s="55" t="e">
        <f>#REF!+#REF!+#REF!</f>
        <v>#REF!</v>
      </c>
      <c r="BI40" s="63">
        <f t="shared" si="60"/>
        <v>2136.682082145287</v>
      </c>
      <c r="BJ40" s="64"/>
      <c r="BK40" s="102">
        <f t="shared" si="43"/>
        <v>1771.1589327577217</v>
      </c>
      <c r="BL40" s="102">
        <f t="shared" si="24"/>
        <v>75.213613469336039</v>
      </c>
      <c r="BM40" s="102">
        <f t="shared" si="4"/>
        <v>290.30953591822941</v>
      </c>
      <c r="BN40" s="55">
        <f t="shared" si="25"/>
        <v>2136.682082145287</v>
      </c>
      <c r="BO40" s="76">
        <f t="shared" si="69"/>
        <v>2109.1181026555087</v>
      </c>
      <c r="BP40" s="77"/>
      <c r="BQ40" s="102">
        <f t="shared" si="44"/>
        <v>1771.1589327577217</v>
      </c>
      <c r="BR40" s="102">
        <f t="shared" si="26"/>
        <v>75.213613469336039</v>
      </c>
      <c r="BS40" s="102">
        <f t="shared" si="5"/>
        <v>262.74555642845075</v>
      </c>
      <c r="BT40" s="55">
        <f t="shared" si="27"/>
        <v>2109.1181026555087</v>
      </c>
      <c r="BU40" s="76">
        <f t="shared" si="53"/>
        <v>2059.4060571452874</v>
      </c>
      <c r="BV40" s="77"/>
      <c r="BW40" s="102">
        <f t="shared" si="45"/>
        <v>1771.1589327577217</v>
      </c>
      <c r="BX40" s="102">
        <f t="shared" si="28"/>
        <v>75.213613469336039</v>
      </c>
      <c r="BY40" s="102">
        <f t="shared" si="6"/>
        <v>213.03351091822944</v>
      </c>
      <c r="BZ40" s="55">
        <f t="shared" si="29"/>
        <v>2059.4060571452874</v>
      </c>
      <c r="CA40" s="55" t="e">
        <f>#REF!+#REF!+#REF!</f>
        <v>#REF!</v>
      </c>
      <c r="CB40" s="55" t="e">
        <f>#REF!+#REF!+#REF!</f>
        <v>#REF!</v>
      </c>
      <c r="CC40" s="55" t="e">
        <f>#REF!+#REF!+#REF!</f>
        <v>#REF!</v>
      </c>
      <c r="CD40" s="78">
        <f t="shared" si="61"/>
        <v>2094.3049071452874</v>
      </c>
      <c r="CE40" s="79"/>
      <c r="CF40" s="102">
        <f t="shared" si="46"/>
        <v>1771.1589327577217</v>
      </c>
      <c r="CG40" s="102">
        <f t="shared" si="30"/>
        <v>75.213613469336039</v>
      </c>
      <c r="CH40" s="102">
        <f t="shared" si="7"/>
        <v>247.93236091822939</v>
      </c>
      <c r="CI40" s="55">
        <f t="shared" si="31"/>
        <v>2094.304907145287</v>
      </c>
      <c r="CJ40" s="76">
        <f t="shared" si="54"/>
        <v>1954.0783073902612</v>
      </c>
      <c r="CK40" s="77"/>
      <c r="CL40" s="102">
        <f t="shared" si="47"/>
        <v>1771.1589327577217</v>
      </c>
      <c r="CM40" s="102">
        <f t="shared" si="32"/>
        <v>75.213613469336039</v>
      </c>
      <c r="CN40" s="102">
        <f t="shared" si="8"/>
        <v>107.70576116320325</v>
      </c>
      <c r="CO40" s="30">
        <f t="shared" si="33"/>
        <v>1954.078307390261</v>
      </c>
      <c r="CP40" s="90">
        <f t="shared" si="62"/>
        <v>2061.7553776555087</v>
      </c>
      <c r="CQ40" s="91"/>
      <c r="CR40" s="102">
        <f>(D40*2*($D$16+$D$12)+$E$40*$D$6)*1.25</f>
        <v>1771.1589327577217</v>
      </c>
      <c r="CS40" s="102">
        <f t="shared" si="34"/>
        <v>75.213613469336039</v>
      </c>
      <c r="CT40" s="102">
        <f>(CQ29*(D20+D24)+(35/60)*D2)*1.25</f>
        <v>215.38283142845077</v>
      </c>
      <c r="CU40" s="112">
        <f t="shared" ref="CU40:CV40" si="73">(CV$29*($D$20+$D$24)+$D40*2*($D$16+$D$12)+CV$30*$D$2+$E40*$D$6)*1.25</f>
        <v>1956.6284641861721</v>
      </c>
      <c r="CV40" s="113">
        <f t="shared" si="73"/>
        <v>1771.1589327577217</v>
      </c>
      <c r="CW40" s="103">
        <f>(D40*2*(D16+D12)+E40*D6)*1.25</f>
        <v>1771.1589327577217</v>
      </c>
      <c r="CX40" s="103">
        <f t="shared" si="36"/>
        <v>75.213613469336039</v>
      </c>
      <c r="CY40" s="102">
        <f>(CV29*(D20+D24)+(20/60)*D2)*1.25</f>
        <v>110.2559179591147</v>
      </c>
      <c r="CZ40" s="76">
        <f t="shared" si="64"/>
        <v>2026.8565276555087</v>
      </c>
      <c r="DA40" s="77"/>
      <c r="DB40" s="102">
        <f>(D40*2*($D$16+$D$12)+$E$40*$D$6)*1.25</f>
        <v>1771.1589327577217</v>
      </c>
      <c r="DC40" s="102">
        <f t="shared" si="37"/>
        <v>75.213613469336039</v>
      </c>
      <c r="DD40" s="102">
        <f>(DA29*(D20+D24)+(35/60)*D2)*1.25</f>
        <v>180.48398142845076</v>
      </c>
      <c r="DE40" s="92"/>
    </row>
    <row r="41" spans="1:109">
      <c r="A41" s="17" t="s">
        <v>61</v>
      </c>
      <c r="B41" s="2">
        <v>646808</v>
      </c>
      <c r="C41" s="2" t="s">
        <v>62</v>
      </c>
      <c r="D41" s="30">
        <v>14</v>
      </c>
      <c r="E41" s="10">
        <f t="shared" si="38"/>
        <v>0.46666666666666667</v>
      </c>
      <c r="F41" s="112">
        <f t="shared" si="10"/>
        <v>959.5266024983996</v>
      </c>
      <c r="G41" s="127"/>
      <c r="H41" s="102">
        <f t="shared" si="49"/>
        <v>495.92450117216208</v>
      </c>
      <c r="I41" s="102">
        <f>(15/60*D2)*1.25</f>
        <v>75.213613469336039</v>
      </c>
      <c r="J41" s="102">
        <f t="shared" si="0"/>
        <v>388.38848785690152</v>
      </c>
      <c r="K41" s="53">
        <f t="shared" si="11"/>
        <v>959.5266024983996</v>
      </c>
      <c r="L41" s="63">
        <f t="shared" si="56"/>
        <v>734.02921658017021</v>
      </c>
      <c r="M41" s="64"/>
      <c r="N41" s="102">
        <f t="shared" si="65"/>
        <v>495.92450117216208</v>
      </c>
      <c r="O41" s="102">
        <f t="shared" si="39"/>
        <v>75.213613469336039</v>
      </c>
      <c r="P41" s="102">
        <f t="shared" si="40"/>
        <v>162.89110193867205</v>
      </c>
      <c r="Q41" s="30">
        <f t="shared" si="12"/>
        <v>734.0292165801701</v>
      </c>
      <c r="R41" s="30" t="e">
        <f>#REF!+#REF!+#REF!</f>
        <v>#REF!</v>
      </c>
      <c r="S41" s="55" t="e">
        <f>#REF!+#REF!+#REF!</f>
        <v>#REF!</v>
      </c>
      <c r="T41" s="55" t="e">
        <f>#REF!+#REF!+#REF!</f>
        <v>#REF!</v>
      </c>
      <c r="U41" s="55" t="e">
        <f>#REF!+#REF!+#REF!</f>
        <v>#REF!</v>
      </c>
      <c r="V41" s="98">
        <f t="shared" si="1"/>
        <v>676.40848260061284</v>
      </c>
      <c r="W41" s="64"/>
      <c r="X41" s="102">
        <f t="shared" si="66"/>
        <v>495.92450117216208</v>
      </c>
      <c r="Y41" s="102">
        <f t="shared" si="13"/>
        <v>75.213613469336039</v>
      </c>
      <c r="Z41" s="108">
        <f t="shared" si="2"/>
        <v>105.27036795911471</v>
      </c>
      <c r="AA41" s="55">
        <f t="shared" si="14"/>
        <v>676.40848260061284</v>
      </c>
      <c r="AB41" s="74">
        <f t="shared" si="67"/>
        <v>746.49309158017036</v>
      </c>
      <c r="AC41" s="75"/>
      <c r="AD41" s="107">
        <f t="shared" si="57"/>
        <v>495.92450117216208</v>
      </c>
      <c r="AE41" s="102">
        <f t="shared" si="15"/>
        <v>75.213613469336039</v>
      </c>
      <c r="AF41" s="102">
        <f t="shared" si="41"/>
        <v>175.35497693867205</v>
      </c>
      <c r="AG41" s="55">
        <f t="shared" si="16"/>
        <v>746.49309158017013</v>
      </c>
      <c r="AH41" s="74">
        <f t="shared" si="50"/>
        <v>758.95696658017027</v>
      </c>
      <c r="AI41" s="75"/>
      <c r="AJ41" s="102">
        <f t="shared" si="51"/>
        <v>495.92450117216208</v>
      </c>
      <c r="AK41" s="102">
        <f t="shared" si="17"/>
        <v>75.213613469336039</v>
      </c>
      <c r="AL41" s="102">
        <f t="shared" si="58"/>
        <v>187.81885193867208</v>
      </c>
      <c r="AM41" s="55">
        <f t="shared" si="18"/>
        <v>758.95696658017027</v>
      </c>
      <c r="AN41" s="112">
        <f t="shared" si="68"/>
        <v>734.02921658017021</v>
      </c>
      <c r="AO41" s="120"/>
      <c r="AP41" s="102">
        <f t="shared" si="59"/>
        <v>495.92450117216208</v>
      </c>
      <c r="AQ41" s="102">
        <f t="shared" si="19"/>
        <v>75.213613469336039</v>
      </c>
      <c r="AR41" s="102">
        <f t="shared" si="20"/>
        <v>162.89110193867205</v>
      </c>
      <c r="AS41" s="55">
        <f t="shared" si="21"/>
        <v>734.02921658017021</v>
      </c>
      <c r="AT41" s="55" t="e">
        <f>#REF!+#REF!+#REF!</f>
        <v>#REF!</v>
      </c>
      <c r="AU41" s="55" t="e">
        <f>#REF!+#REF!+#REF!</f>
        <v>#REF!</v>
      </c>
      <c r="AV41" s="55" t="e">
        <f>#REF!+#REF!+#REF!</f>
        <v>#REF!</v>
      </c>
      <c r="AW41" s="55" t="e">
        <f>#REF!+#REF!+#REF!</f>
        <v>#REF!</v>
      </c>
      <c r="AX41" s="112">
        <f t="shared" si="52"/>
        <v>658.81560311083422</v>
      </c>
      <c r="AY41" s="120"/>
      <c r="AZ41" s="102">
        <f t="shared" si="42"/>
        <v>495.92450117216208</v>
      </c>
      <c r="BA41" s="102">
        <f t="shared" si="22"/>
        <v>75.213613469336039</v>
      </c>
      <c r="BB41" s="102">
        <f t="shared" si="3"/>
        <v>87.677488469336026</v>
      </c>
      <c r="BC41" s="55">
        <f t="shared" si="23"/>
        <v>658.81560311083422</v>
      </c>
      <c r="BD41" s="55" t="e">
        <f>#REF!+#REF!+#REF!</f>
        <v>#REF!</v>
      </c>
      <c r="BE41" s="55" t="e">
        <f>#REF!+#REF!+#REF!</f>
        <v>#REF!</v>
      </c>
      <c r="BF41" s="55" t="e">
        <f>#REF!+#REF!+#REF!</f>
        <v>#REF!</v>
      </c>
      <c r="BG41" s="55" t="e">
        <f>#REF!+#REF!+#REF!</f>
        <v>#REF!</v>
      </c>
      <c r="BH41" s="55" t="e">
        <f>#REF!+#REF!+#REF!</f>
        <v>#REF!</v>
      </c>
      <c r="BI41" s="63">
        <f t="shared" si="60"/>
        <v>861.44765055972755</v>
      </c>
      <c r="BJ41" s="64"/>
      <c r="BK41" s="102">
        <f t="shared" si="43"/>
        <v>495.92450117216208</v>
      </c>
      <c r="BL41" s="102">
        <f t="shared" si="24"/>
        <v>75.213613469336039</v>
      </c>
      <c r="BM41" s="102">
        <f t="shared" si="4"/>
        <v>290.30953591822941</v>
      </c>
      <c r="BN41" s="55">
        <f t="shared" si="25"/>
        <v>861.44765055972755</v>
      </c>
      <c r="BO41" s="76">
        <f t="shared" si="69"/>
        <v>833.88367106994895</v>
      </c>
      <c r="BP41" s="77"/>
      <c r="BQ41" s="102">
        <f t="shared" si="44"/>
        <v>495.92450117216208</v>
      </c>
      <c r="BR41" s="102">
        <f t="shared" si="26"/>
        <v>75.213613469336039</v>
      </c>
      <c r="BS41" s="102">
        <f t="shared" si="5"/>
        <v>262.74555642845075</v>
      </c>
      <c r="BT41" s="55">
        <f t="shared" si="27"/>
        <v>833.88367106994883</v>
      </c>
      <c r="BU41" s="76">
        <f t="shared" si="53"/>
        <v>784.17162555972766</v>
      </c>
      <c r="BV41" s="77"/>
      <c r="BW41" s="102">
        <f t="shared" si="45"/>
        <v>495.92450117216208</v>
      </c>
      <c r="BX41" s="102">
        <f t="shared" si="28"/>
        <v>75.213613469336039</v>
      </c>
      <c r="BY41" s="102">
        <f t="shared" si="6"/>
        <v>213.03351091822944</v>
      </c>
      <c r="BZ41" s="55">
        <f t="shared" si="29"/>
        <v>784.17162555972754</v>
      </c>
      <c r="CA41" s="55" t="e">
        <f>#REF!+#REF!+#REF!</f>
        <v>#REF!</v>
      </c>
      <c r="CB41" s="55" t="e">
        <f>#REF!+#REF!+#REF!</f>
        <v>#REF!</v>
      </c>
      <c r="CC41" s="55" t="e">
        <f>#REF!+#REF!+#REF!</f>
        <v>#REF!</v>
      </c>
      <c r="CD41" s="78">
        <f t="shared" si="61"/>
        <v>819.07047555972758</v>
      </c>
      <c r="CE41" s="79"/>
      <c r="CF41" s="102">
        <f t="shared" si="46"/>
        <v>495.92450117216208</v>
      </c>
      <c r="CG41" s="102">
        <f t="shared" si="30"/>
        <v>75.213613469336039</v>
      </c>
      <c r="CH41" s="102">
        <f t="shared" si="7"/>
        <v>247.93236091822939</v>
      </c>
      <c r="CI41" s="55">
        <f t="shared" si="31"/>
        <v>819.07047555972758</v>
      </c>
      <c r="CJ41" s="76">
        <f t="shared" si="54"/>
        <v>678.8438758047015</v>
      </c>
      <c r="CK41" s="77"/>
      <c r="CL41" s="102">
        <f t="shared" si="47"/>
        <v>495.92450117216208</v>
      </c>
      <c r="CM41" s="102">
        <f t="shared" si="32"/>
        <v>75.213613469336039</v>
      </c>
      <c r="CN41" s="102">
        <f t="shared" si="8"/>
        <v>107.70576116320325</v>
      </c>
      <c r="CO41" s="30">
        <f t="shared" si="33"/>
        <v>678.84387580470138</v>
      </c>
      <c r="CP41" s="90">
        <f t="shared" si="62"/>
        <v>786.52094606994888</v>
      </c>
      <c r="CQ41" s="91"/>
      <c r="CR41" s="102">
        <f>(D41*2*($D$16+$D$12)+$E$41*$D$6)*1.25</f>
        <v>495.92450117216208</v>
      </c>
      <c r="CS41" s="102">
        <f t="shared" si="34"/>
        <v>75.213613469336039</v>
      </c>
      <c r="CT41" s="102">
        <f>(CQ29*(D20+D24)+(35/60)*D2)*1.25</f>
        <v>215.38283142845077</v>
      </c>
      <c r="CU41" s="112">
        <f t="shared" ref="CU41:CV41" si="74">(CV$29*($D$20+$D$24)+$D41*2*($D$16+$D$12)+CV$30*$D$2+$E41*$D$6)*1.25</f>
        <v>681.39403260061283</v>
      </c>
      <c r="CV41" s="113">
        <f t="shared" si="74"/>
        <v>495.92450117216208</v>
      </c>
      <c r="CW41" s="103">
        <f>(D41*2*(D16+D12)+E41*D6)*1.25</f>
        <v>495.92450117216208</v>
      </c>
      <c r="CX41" s="103">
        <f t="shared" si="36"/>
        <v>75.213613469336039</v>
      </c>
      <c r="CY41" s="102">
        <f>(CV29*(D20+D24)+(20/60)*D2)*1.25</f>
        <v>110.2559179591147</v>
      </c>
      <c r="CZ41" s="76">
        <f t="shared" si="64"/>
        <v>751.62209606994895</v>
      </c>
      <c r="DA41" s="77"/>
      <c r="DB41" s="102">
        <f>(D41*2*($D$16+$D$12)+$E$41*$D$6)*1.25</f>
        <v>495.92450117216208</v>
      </c>
      <c r="DC41" s="102">
        <f t="shared" si="37"/>
        <v>75.213613469336039</v>
      </c>
      <c r="DD41" s="102">
        <f>(DA29*(D20+D24)+(35/60)*D2)*1.25</f>
        <v>180.48398142845076</v>
      </c>
      <c r="DE41" s="92"/>
    </row>
    <row r="42" spans="1:109">
      <c r="A42" s="17"/>
      <c r="B42" s="2">
        <v>646810</v>
      </c>
      <c r="C42" s="2" t="s">
        <v>63</v>
      </c>
      <c r="D42" s="30">
        <v>11</v>
      </c>
      <c r="E42" s="10">
        <f t="shared" si="38"/>
        <v>0.36666666666666664</v>
      </c>
      <c r="F42" s="112">
        <f t="shared" si="10"/>
        <v>853.25706653293639</v>
      </c>
      <c r="G42" s="127"/>
      <c r="H42" s="102">
        <f t="shared" si="49"/>
        <v>389.65496520669882</v>
      </c>
      <c r="I42" s="102">
        <f>(15/60*D2)*1.25</f>
        <v>75.213613469336039</v>
      </c>
      <c r="J42" s="102">
        <f t="shared" si="0"/>
        <v>388.38848785690152</v>
      </c>
      <c r="K42" s="53">
        <f t="shared" si="11"/>
        <v>853.25706653293639</v>
      </c>
      <c r="L42" s="63">
        <f t="shared" si="56"/>
        <v>627.75968061470689</v>
      </c>
      <c r="M42" s="64"/>
      <c r="N42" s="102">
        <f t="shared" si="65"/>
        <v>389.65496520669882</v>
      </c>
      <c r="O42" s="102">
        <f t="shared" si="39"/>
        <v>75.213613469336039</v>
      </c>
      <c r="P42" s="102">
        <f t="shared" si="40"/>
        <v>162.89110193867205</v>
      </c>
      <c r="Q42" s="30">
        <f t="shared" si="12"/>
        <v>627.75968061470689</v>
      </c>
      <c r="R42" s="30" t="e">
        <f>#REF!+#REF!+#REF!</f>
        <v>#REF!</v>
      </c>
      <c r="S42" s="55" t="e">
        <f>#REF!+#REF!+#REF!</f>
        <v>#REF!</v>
      </c>
      <c r="T42" s="55" t="e">
        <f>#REF!+#REF!+#REF!</f>
        <v>#REF!</v>
      </c>
      <c r="U42" s="55" t="e">
        <f>#REF!+#REF!+#REF!</f>
        <v>#REF!</v>
      </c>
      <c r="V42" s="98">
        <f t="shared" si="1"/>
        <v>570.13894663514964</v>
      </c>
      <c r="W42" s="64"/>
      <c r="X42" s="102">
        <f t="shared" si="66"/>
        <v>389.65496520669882</v>
      </c>
      <c r="Y42" s="102">
        <f t="shared" si="13"/>
        <v>75.213613469336039</v>
      </c>
      <c r="Z42" s="108">
        <f t="shared" si="2"/>
        <v>105.27036795911471</v>
      </c>
      <c r="AA42" s="55">
        <f t="shared" si="14"/>
        <v>570.13894663514952</v>
      </c>
      <c r="AB42" s="74">
        <f t="shared" si="67"/>
        <v>640.22355561470692</v>
      </c>
      <c r="AC42" s="75"/>
      <c r="AD42" s="107">
        <f t="shared" si="57"/>
        <v>389.65496520669882</v>
      </c>
      <c r="AE42" s="102">
        <f t="shared" si="15"/>
        <v>75.213613469336039</v>
      </c>
      <c r="AF42" s="102">
        <f t="shared" si="41"/>
        <v>175.35497693867205</v>
      </c>
      <c r="AG42" s="55">
        <f t="shared" si="16"/>
        <v>640.22355561470692</v>
      </c>
      <c r="AH42" s="74">
        <f t="shared" si="50"/>
        <v>652.68743061470684</v>
      </c>
      <c r="AI42" s="75"/>
      <c r="AJ42" s="102">
        <f t="shared" si="51"/>
        <v>389.65496520669882</v>
      </c>
      <c r="AK42" s="102">
        <f t="shared" si="17"/>
        <v>75.213613469336039</v>
      </c>
      <c r="AL42" s="102">
        <f t="shared" si="58"/>
        <v>187.81885193867208</v>
      </c>
      <c r="AM42" s="55">
        <f t="shared" si="18"/>
        <v>652.68743061470695</v>
      </c>
      <c r="AN42" s="112">
        <f t="shared" si="68"/>
        <v>627.75968061470689</v>
      </c>
      <c r="AO42" s="120"/>
      <c r="AP42" s="102">
        <f t="shared" si="59"/>
        <v>389.65496520669882</v>
      </c>
      <c r="AQ42" s="102">
        <f t="shared" si="19"/>
        <v>75.213613469336039</v>
      </c>
      <c r="AR42" s="102">
        <f t="shared" si="20"/>
        <v>162.89110193867205</v>
      </c>
      <c r="AS42" s="55">
        <f t="shared" si="21"/>
        <v>627.75968061470689</v>
      </c>
      <c r="AT42" s="55" t="e">
        <f>#REF!+#REF!+#REF!</f>
        <v>#REF!</v>
      </c>
      <c r="AU42" s="55" t="e">
        <f>#REF!+#REF!+#REF!</f>
        <v>#REF!</v>
      </c>
      <c r="AV42" s="55" t="e">
        <f>#REF!+#REF!+#REF!</f>
        <v>#REF!</v>
      </c>
      <c r="AW42" s="55" t="e">
        <f>#REF!+#REF!+#REF!</f>
        <v>#REF!</v>
      </c>
      <c r="AX42" s="112">
        <f t="shared" si="52"/>
        <v>552.5460671453709</v>
      </c>
      <c r="AY42" s="120"/>
      <c r="AZ42" s="102">
        <f t="shared" si="42"/>
        <v>389.65496520669882</v>
      </c>
      <c r="BA42" s="102">
        <f t="shared" si="22"/>
        <v>75.213613469336039</v>
      </c>
      <c r="BB42" s="102">
        <f t="shared" si="3"/>
        <v>87.677488469336026</v>
      </c>
      <c r="BC42" s="55">
        <f t="shared" si="23"/>
        <v>552.5460671453709</v>
      </c>
      <c r="BD42" s="55" t="e">
        <f>#REF!+#REF!+#REF!</f>
        <v>#REF!</v>
      </c>
      <c r="BE42" s="55" t="e">
        <f>#REF!+#REF!+#REF!</f>
        <v>#REF!</v>
      </c>
      <c r="BF42" s="55" t="e">
        <f>#REF!+#REF!+#REF!</f>
        <v>#REF!</v>
      </c>
      <c r="BG42" s="55" t="e">
        <f>#REF!+#REF!+#REF!</f>
        <v>#REF!</v>
      </c>
      <c r="BH42" s="55" t="e">
        <f>#REF!+#REF!+#REF!</f>
        <v>#REF!</v>
      </c>
      <c r="BI42" s="63">
        <f t="shared" si="60"/>
        <v>755.17811459426423</v>
      </c>
      <c r="BJ42" s="64"/>
      <c r="BK42" s="102">
        <f t="shared" si="43"/>
        <v>389.65496520669882</v>
      </c>
      <c r="BL42" s="102">
        <f t="shared" si="24"/>
        <v>75.213613469336039</v>
      </c>
      <c r="BM42" s="102">
        <f t="shared" si="4"/>
        <v>290.30953591822941</v>
      </c>
      <c r="BN42" s="55">
        <f t="shared" si="25"/>
        <v>755.17811459426434</v>
      </c>
      <c r="BO42" s="76">
        <f t="shared" si="69"/>
        <v>727.61413510448563</v>
      </c>
      <c r="BP42" s="77"/>
      <c r="BQ42" s="102">
        <f t="shared" si="44"/>
        <v>389.65496520669882</v>
      </c>
      <c r="BR42" s="102">
        <f t="shared" si="26"/>
        <v>75.213613469336039</v>
      </c>
      <c r="BS42" s="102">
        <f t="shared" si="5"/>
        <v>262.74555642845075</v>
      </c>
      <c r="BT42" s="55">
        <f t="shared" si="27"/>
        <v>727.61413510448563</v>
      </c>
      <c r="BU42" s="76">
        <f t="shared" si="53"/>
        <v>677.90208959426423</v>
      </c>
      <c r="BV42" s="77"/>
      <c r="BW42" s="102">
        <f t="shared" si="45"/>
        <v>389.65496520669882</v>
      </c>
      <c r="BX42" s="102">
        <f t="shared" si="28"/>
        <v>75.213613469336039</v>
      </c>
      <c r="BY42" s="102">
        <f t="shared" si="6"/>
        <v>213.03351091822944</v>
      </c>
      <c r="BZ42" s="55">
        <f t="shared" si="29"/>
        <v>677.90208959426423</v>
      </c>
      <c r="CA42" s="55" t="e">
        <f>#REF!+#REF!+#REF!</f>
        <v>#REF!</v>
      </c>
      <c r="CB42" s="55" t="e">
        <f>#REF!+#REF!+#REF!</f>
        <v>#REF!</v>
      </c>
      <c r="CC42" s="55" t="e">
        <f>#REF!+#REF!+#REF!</f>
        <v>#REF!</v>
      </c>
      <c r="CD42" s="78">
        <f t="shared" si="61"/>
        <v>712.80093959426426</v>
      </c>
      <c r="CE42" s="79"/>
      <c r="CF42" s="102">
        <f t="shared" si="46"/>
        <v>389.65496520669882</v>
      </c>
      <c r="CG42" s="102">
        <f t="shared" si="30"/>
        <v>75.213613469336039</v>
      </c>
      <c r="CH42" s="102">
        <f t="shared" si="7"/>
        <v>247.93236091822939</v>
      </c>
      <c r="CI42" s="55">
        <f t="shared" si="31"/>
        <v>712.80093959426426</v>
      </c>
      <c r="CJ42" s="76">
        <f t="shared" si="54"/>
        <v>572.57433983923806</v>
      </c>
      <c r="CK42" s="77"/>
      <c r="CL42" s="102">
        <f t="shared" si="47"/>
        <v>389.65496520669882</v>
      </c>
      <c r="CM42" s="102">
        <f t="shared" si="32"/>
        <v>75.213613469336039</v>
      </c>
      <c r="CN42" s="102">
        <f t="shared" si="8"/>
        <v>107.70576116320325</v>
      </c>
      <c r="CO42" s="30">
        <f t="shared" si="33"/>
        <v>572.57433983923806</v>
      </c>
      <c r="CP42" s="90">
        <f t="shared" si="62"/>
        <v>680.25141010448556</v>
      </c>
      <c r="CQ42" s="91"/>
      <c r="CR42" s="102">
        <f>(D42*2*($D$16+$D$12)+$E$42*$D$6)*1.25</f>
        <v>389.65496520669882</v>
      </c>
      <c r="CS42" s="102">
        <f t="shared" si="34"/>
        <v>75.213613469336039</v>
      </c>
      <c r="CT42" s="102">
        <f>(CQ29*(D20+D24)+(35/60)*D2)*1.25</f>
        <v>215.38283142845077</v>
      </c>
      <c r="CU42" s="112">
        <f t="shared" ref="CU42:CV42" si="75">(CV$29*($D$20+$D$24)+$D42*2*($D$16+$D$12)+CV$30*$D$2+$E42*$D$6)*1.25</f>
        <v>575.12449663514963</v>
      </c>
      <c r="CV42" s="113">
        <f t="shared" si="75"/>
        <v>389.65496520669882</v>
      </c>
      <c r="CW42" s="103">
        <f>(D42*2*(D16+D12)+E42*D6)*1.25</f>
        <v>389.65496520669882</v>
      </c>
      <c r="CX42" s="103">
        <f t="shared" si="36"/>
        <v>75.213613469336039</v>
      </c>
      <c r="CY42" s="102">
        <f>(CV29*(D20+D24)+(20/60)*D2)*1.25</f>
        <v>110.2559179591147</v>
      </c>
      <c r="CZ42" s="76">
        <f t="shared" si="64"/>
        <v>645.35256010448563</v>
      </c>
      <c r="DA42" s="77"/>
      <c r="DB42" s="102">
        <f>(D42*2*($D$16+$D$12)+$E$42*$D$6)*1.25</f>
        <v>389.65496520669882</v>
      </c>
      <c r="DC42" s="102">
        <f t="shared" si="37"/>
        <v>75.213613469336039</v>
      </c>
      <c r="DD42" s="102">
        <f>(DA29*(D20+D24)+(35/60)*D2)*1.25</f>
        <v>180.48398142845076</v>
      </c>
      <c r="DE42" s="92"/>
    </row>
    <row r="43" spans="1:109">
      <c r="A43" s="17"/>
      <c r="B43" s="2">
        <v>646810</v>
      </c>
      <c r="C43" s="2" t="s">
        <v>64</v>
      </c>
      <c r="D43" s="30">
        <v>7</v>
      </c>
      <c r="E43" s="10">
        <f t="shared" si="38"/>
        <v>0.23333333333333334</v>
      </c>
      <c r="F43" s="112">
        <f t="shared" si="10"/>
        <v>711.56435191231867</v>
      </c>
      <c r="G43" s="127"/>
      <c r="H43" s="102">
        <f t="shared" si="49"/>
        <v>247.96225058608104</v>
      </c>
      <c r="I43" s="102">
        <f>(15/60*D2)*1.25</f>
        <v>75.213613469336039</v>
      </c>
      <c r="J43" s="102">
        <f t="shared" si="0"/>
        <v>388.38848785690152</v>
      </c>
      <c r="K43" s="53">
        <f t="shared" si="11"/>
        <v>711.56435191231867</v>
      </c>
      <c r="L43" s="63">
        <f t="shared" si="56"/>
        <v>486.06696599408917</v>
      </c>
      <c r="M43" s="64"/>
      <c r="N43" s="102">
        <f t="shared" si="65"/>
        <v>247.96225058608104</v>
      </c>
      <c r="O43" s="102">
        <f t="shared" si="39"/>
        <v>75.213613469336039</v>
      </c>
      <c r="P43" s="102">
        <f t="shared" si="40"/>
        <v>162.89110193867205</v>
      </c>
      <c r="Q43" s="30">
        <f t="shared" si="12"/>
        <v>486.06696599408917</v>
      </c>
      <c r="R43" s="30" t="e">
        <f>#REF!+#REF!+#REF!</f>
        <v>#REF!</v>
      </c>
      <c r="S43" s="55" t="e">
        <f>#REF!+#REF!+#REF!</f>
        <v>#REF!</v>
      </c>
      <c r="T43" s="55" t="e">
        <f>#REF!+#REF!+#REF!</f>
        <v>#REF!</v>
      </c>
      <c r="U43" s="55" t="e">
        <f>#REF!+#REF!+#REF!</f>
        <v>#REF!</v>
      </c>
      <c r="V43" s="98">
        <f t="shared" si="1"/>
        <v>428.44623201453192</v>
      </c>
      <c r="W43" s="64"/>
      <c r="X43" s="102">
        <f t="shared" si="66"/>
        <v>247.96225058608104</v>
      </c>
      <c r="Y43" s="102">
        <f t="shared" si="13"/>
        <v>75.213613469336039</v>
      </c>
      <c r="Z43" s="108">
        <f t="shared" si="2"/>
        <v>105.27036795911471</v>
      </c>
      <c r="AA43" s="55">
        <f t="shared" si="14"/>
        <v>428.4462320145318</v>
      </c>
      <c r="AB43" s="74">
        <f t="shared" si="67"/>
        <v>498.5308409940892</v>
      </c>
      <c r="AC43" s="75"/>
      <c r="AD43" s="107">
        <f t="shared" si="57"/>
        <v>247.96225058608104</v>
      </c>
      <c r="AE43" s="102">
        <f t="shared" si="15"/>
        <v>75.213613469336039</v>
      </c>
      <c r="AF43" s="102">
        <f t="shared" si="41"/>
        <v>175.35497693867205</v>
      </c>
      <c r="AG43" s="55">
        <f t="shared" si="16"/>
        <v>498.53084099408915</v>
      </c>
      <c r="AH43" s="74">
        <f t="shared" si="50"/>
        <v>510.99471599408912</v>
      </c>
      <c r="AI43" s="75"/>
      <c r="AJ43" s="102">
        <f t="shared" si="51"/>
        <v>247.96225058608104</v>
      </c>
      <c r="AK43" s="102">
        <f t="shared" si="17"/>
        <v>75.213613469336039</v>
      </c>
      <c r="AL43" s="102">
        <f t="shared" si="58"/>
        <v>187.81885193867208</v>
      </c>
      <c r="AM43" s="55">
        <f t="shared" si="18"/>
        <v>510.99471599408918</v>
      </c>
      <c r="AN43" s="112">
        <f t="shared" si="68"/>
        <v>486.06696599408917</v>
      </c>
      <c r="AO43" s="120"/>
      <c r="AP43" s="102">
        <f t="shared" si="59"/>
        <v>247.96225058608104</v>
      </c>
      <c r="AQ43" s="102">
        <f t="shared" si="19"/>
        <v>75.213613469336039</v>
      </c>
      <c r="AR43" s="102">
        <f t="shared" si="20"/>
        <v>162.89110193867205</v>
      </c>
      <c r="AS43" s="55">
        <f t="shared" si="21"/>
        <v>486.06696599408912</v>
      </c>
      <c r="AT43" s="55" t="e">
        <f>#REF!+#REF!+#REF!</f>
        <v>#REF!</v>
      </c>
      <c r="AU43" s="55" t="e">
        <f>#REF!+#REF!+#REF!</f>
        <v>#REF!</v>
      </c>
      <c r="AV43" s="55" t="e">
        <f>#REF!+#REF!+#REF!</f>
        <v>#REF!</v>
      </c>
      <c r="AW43" s="55" t="e">
        <f>#REF!+#REF!+#REF!</f>
        <v>#REF!</v>
      </c>
      <c r="AX43" s="112">
        <f t="shared" si="52"/>
        <v>410.85335252475318</v>
      </c>
      <c r="AY43" s="120"/>
      <c r="AZ43" s="102">
        <f t="shared" si="42"/>
        <v>247.96225058608104</v>
      </c>
      <c r="BA43" s="102">
        <f t="shared" si="22"/>
        <v>75.213613469336039</v>
      </c>
      <c r="BB43" s="102">
        <f t="shared" si="3"/>
        <v>87.677488469336026</v>
      </c>
      <c r="BC43" s="55">
        <f t="shared" si="23"/>
        <v>410.85335252475312</v>
      </c>
      <c r="BD43" s="55" t="e">
        <f>#REF!+#REF!+#REF!</f>
        <v>#REF!</v>
      </c>
      <c r="BE43" s="55" t="e">
        <f>#REF!+#REF!+#REF!</f>
        <v>#REF!</v>
      </c>
      <c r="BF43" s="55" t="e">
        <f>#REF!+#REF!+#REF!</f>
        <v>#REF!</v>
      </c>
      <c r="BG43" s="55" t="e">
        <f>#REF!+#REF!+#REF!</f>
        <v>#REF!</v>
      </c>
      <c r="BH43" s="55" t="e">
        <f>#REF!+#REF!+#REF!</f>
        <v>#REF!</v>
      </c>
      <c r="BI43" s="63">
        <f t="shared" si="60"/>
        <v>613.48539997364651</v>
      </c>
      <c r="BJ43" s="64"/>
      <c r="BK43" s="102">
        <f t="shared" si="43"/>
        <v>247.96225058608104</v>
      </c>
      <c r="BL43" s="102">
        <f t="shared" si="24"/>
        <v>75.213613469336039</v>
      </c>
      <c r="BM43" s="102">
        <f t="shared" si="4"/>
        <v>290.30953591822941</v>
      </c>
      <c r="BN43" s="55">
        <f t="shared" si="25"/>
        <v>613.48539997364651</v>
      </c>
      <c r="BO43" s="76">
        <f t="shared" si="69"/>
        <v>585.92142048386791</v>
      </c>
      <c r="BP43" s="77"/>
      <c r="BQ43" s="102">
        <f t="shared" si="44"/>
        <v>247.96225058608104</v>
      </c>
      <c r="BR43" s="102">
        <f t="shared" si="26"/>
        <v>75.213613469336039</v>
      </c>
      <c r="BS43" s="102">
        <f t="shared" si="5"/>
        <v>262.74555642845075</v>
      </c>
      <c r="BT43" s="55">
        <f t="shared" si="27"/>
        <v>585.92142048386791</v>
      </c>
      <c r="BU43" s="76">
        <f t="shared" si="53"/>
        <v>536.2093749736465</v>
      </c>
      <c r="BV43" s="77"/>
      <c r="BW43" s="102">
        <f t="shared" si="45"/>
        <v>247.96225058608104</v>
      </c>
      <c r="BX43" s="102">
        <f t="shared" si="28"/>
        <v>75.213613469336039</v>
      </c>
      <c r="BY43" s="102">
        <f t="shared" si="6"/>
        <v>213.03351091822944</v>
      </c>
      <c r="BZ43" s="55">
        <f t="shared" si="29"/>
        <v>536.2093749736465</v>
      </c>
      <c r="CA43" s="55" t="e">
        <f>#REF!+#REF!+#REF!</f>
        <v>#REF!</v>
      </c>
      <c r="CB43" s="55" t="e">
        <f>#REF!+#REF!+#REF!</f>
        <v>#REF!</v>
      </c>
      <c r="CC43" s="55" t="e">
        <f>#REF!+#REF!+#REF!</f>
        <v>#REF!</v>
      </c>
      <c r="CD43" s="78">
        <f t="shared" si="61"/>
        <v>571.10822497364654</v>
      </c>
      <c r="CE43" s="79"/>
      <c r="CF43" s="102">
        <f t="shared" si="46"/>
        <v>247.96225058608104</v>
      </c>
      <c r="CG43" s="102">
        <f t="shared" si="30"/>
        <v>75.213613469336039</v>
      </c>
      <c r="CH43" s="102">
        <f t="shared" si="7"/>
        <v>247.93236091822939</v>
      </c>
      <c r="CI43" s="55">
        <f t="shared" si="31"/>
        <v>571.10822497364643</v>
      </c>
      <c r="CJ43" s="76">
        <f t="shared" si="54"/>
        <v>430.8816252186204</v>
      </c>
      <c r="CK43" s="77"/>
      <c r="CL43" s="102">
        <f t="shared" si="47"/>
        <v>247.96225058608104</v>
      </c>
      <c r="CM43" s="102">
        <f t="shared" si="32"/>
        <v>75.213613469336039</v>
      </c>
      <c r="CN43" s="102">
        <f t="shared" si="8"/>
        <v>107.70576116320325</v>
      </c>
      <c r="CO43" s="30">
        <f t="shared" si="33"/>
        <v>430.88162521862034</v>
      </c>
      <c r="CP43" s="90">
        <f t="shared" si="62"/>
        <v>538.55869548386795</v>
      </c>
      <c r="CQ43" s="91"/>
      <c r="CR43" s="102">
        <f>(D43*2*($D$16+$D$12)+$E$43*$D$6)*1.25</f>
        <v>247.96225058608104</v>
      </c>
      <c r="CS43" s="102">
        <f t="shared" si="34"/>
        <v>75.213613469336039</v>
      </c>
      <c r="CT43" s="102">
        <f>(CQ29*(D20+D24)+(35/60)*D2)*1.25</f>
        <v>215.38283142845077</v>
      </c>
      <c r="CU43" s="112">
        <f t="shared" ref="CU43:CV43" si="76">(CV$29*($D$20+$D$24)+$D43*2*($D$16+$D$12)+CV$30*$D$2+$E43*$D$6)*1.25</f>
        <v>433.43178201453185</v>
      </c>
      <c r="CV43" s="113">
        <f t="shared" si="76"/>
        <v>247.96225058608104</v>
      </c>
      <c r="CW43" s="103">
        <f>(D43*2*(D16+D12)+E43*D6)*1.25</f>
        <v>247.96225058608104</v>
      </c>
      <c r="CX43" s="103">
        <f t="shared" si="36"/>
        <v>75.213613469336039</v>
      </c>
      <c r="CY43" s="102">
        <f>(CV29*(D20+D24)+(20/60)*D2)*1.25</f>
        <v>110.2559179591147</v>
      </c>
      <c r="CZ43" s="76">
        <f t="shared" si="64"/>
        <v>503.65984548386791</v>
      </c>
      <c r="DA43" s="77"/>
      <c r="DB43" s="102">
        <f>(D43*2*($D$16+$D$12)+$E$43*$D$6)*1.25</f>
        <v>247.96225058608104</v>
      </c>
      <c r="DC43" s="102">
        <f t="shared" si="37"/>
        <v>75.213613469336039</v>
      </c>
      <c r="DD43" s="102">
        <f>(DA29*(D20+D24)+(35/60)*D2)*1.25</f>
        <v>180.48398142845076</v>
      </c>
      <c r="DE43" s="92"/>
    </row>
    <row r="44" spans="1:109">
      <c r="A44" s="17"/>
      <c r="B44" s="2">
        <v>646810</v>
      </c>
      <c r="C44" s="2" t="s">
        <v>65</v>
      </c>
      <c r="D44" s="30">
        <v>15</v>
      </c>
      <c r="E44" s="10">
        <f t="shared" si="38"/>
        <v>0.5</v>
      </c>
      <c r="F44" s="112">
        <f t="shared" si="10"/>
        <v>994.94978115355411</v>
      </c>
      <c r="G44" s="127"/>
      <c r="H44" s="102">
        <f t="shared" si="49"/>
        <v>531.34767982731648</v>
      </c>
      <c r="I44" s="102">
        <f>(15/60*D2)*1.25</f>
        <v>75.213613469336039</v>
      </c>
      <c r="J44" s="102">
        <f t="shared" si="0"/>
        <v>388.38848785690152</v>
      </c>
      <c r="K44" s="53">
        <f t="shared" si="11"/>
        <v>994.949781153554</v>
      </c>
      <c r="L44" s="63">
        <f t="shared" si="56"/>
        <v>769.45239523532462</v>
      </c>
      <c r="M44" s="64"/>
      <c r="N44" s="102">
        <f t="shared" si="65"/>
        <v>531.34767982731648</v>
      </c>
      <c r="O44" s="102">
        <f t="shared" si="39"/>
        <v>75.213613469336039</v>
      </c>
      <c r="P44" s="102">
        <f t="shared" si="40"/>
        <v>162.89110193867205</v>
      </c>
      <c r="Q44" s="30">
        <f t="shared" si="12"/>
        <v>769.4523952353245</v>
      </c>
      <c r="R44" s="30" t="e">
        <f>#REF!+#REF!+#REF!</f>
        <v>#REF!</v>
      </c>
      <c r="S44" s="55" t="e">
        <f>#REF!+#REF!+#REF!</f>
        <v>#REF!</v>
      </c>
      <c r="T44" s="55" t="e">
        <f>#REF!+#REF!+#REF!</f>
        <v>#REF!</v>
      </c>
      <c r="U44" s="55" t="e">
        <f>#REF!+#REF!+#REF!</f>
        <v>#REF!</v>
      </c>
      <c r="V44" s="98">
        <f t="shared" si="1"/>
        <v>711.83166125576736</v>
      </c>
      <c r="W44" s="64"/>
      <c r="X44" s="102">
        <f t="shared" si="66"/>
        <v>531.34767982731648</v>
      </c>
      <c r="Y44" s="102">
        <f t="shared" si="13"/>
        <v>75.213613469336039</v>
      </c>
      <c r="Z44" s="108">
        <f t="shared" si="2"/>
        <v>105.27036795911471</v>
      </c>
      <c r="AA44" s="55">
        <f t="shared" si="14"/>
        <v>711.83166125576724</v>
      </c>
      <c r="AB44" s="74">
        <f t="shared" si="67"/>
        <v>781.91627023532465</v>
      </c>
      <c r="AC44" s="75"/>
      <c r="AD44" s="107">
        <f t="shared" si="57"/>
        <v>531.34767982731648</v>
      </c>
      <c r="AE44" s="102">
        <f t="shared" si="15"/>
        <v>75.213613469336039</v>
      </c>
      <c r="AF44" s="102">
        <f t="shared" si="41"/>
        <v>175.35497693867205</v>
      </c>
      <c r="AG44" s="55">
        <f t="shared" si="16"/>
        <v>781.91627023532465</v>
      </c>
      <c r="AH44" s="74">
        <f t="shared" si="50"/>
        <v>794.38014523532456</v>
      </c>
      <c r="AI44" s="75"/>
      <c r="AJ44" s="102">
        <f t="shared" si="51"/>
        <v>531.34767982731648</v>
      </c>
      <c r="AK44" s="102">
        <f t="shared" si="17"/>
        <v>75.213613469336039</v>
      </c>
      <c r="AL44" s="102">
        <f t="shared" si="58"/>
        <v>187.81885193867208</v>
      </c>
      <c r="AM44" s="55">
        <f t="shared" si="18"/>
        <v>794.38014523532456</v>
      </c>
      <c r="AN44" s="112">
        <f t="shared" si="68"/>
        <v>769.45239523532462</v>
      </c>
      <c r="AO44" s="127"/>
      <c r="AP44" s="102">
        <f t="shared" si="59"/>
        <v>531.34767982731648</v>
      </c>
      <c r="AQ44" s="102">
        <f t="shared" si="19"/>
        <v>75.213613469336039</v>
      </c>
      <c r="AR44" s="102">
        <f t="shared" si="20"/>
        <v>162.89110193867205</v>
      </c>
      <c r="AS44" s="55">
        <f t="shared" si="21"/>
        <v>769.4523952353245</v>
      </c>
      <c r="AT44" s="55" t="e">
        <f>#REF!+#REF!+#REF!</f>
        <v>#REF!</v>
      </c>
      <c r="AU44" s="55" t="e">
        <f>#REF!+#REF!+#REF!</f>
        <v>#REF!</v>
      </c>
      <c r="AV44" s="55" t="e">
        <f>#REF!+#REF!+#REF!</f>
        <v>#REF!</v>
      </c>
      <c r="AW44" s="55" t="e">
        <f>#REF!+#REF!+#REF!</f>
        <v>#REF!</v>
      </c>
      <c r="AX44" s="112">
        <f t="shared" si="52"/>
        <v>694.23878176598862</v>
      </c>
      <c r="AY44" s="120"/>
      <c r="AZ44" s="102">
        <f t="shared" si="42"/>
        <v>531.34767982731648</v>
      </c>
      <c r="BA44" s="102">
        <f t="shared" si="22"/>
        <v>75.213613469336039</v>
      </c>
      <c r="BB44" s="102">
        <f t="shared" si="3"/>
        <v>87.677488469336026</v>
      </c>
      <c r="BC44" s="55">
        <f t="shared" si="23"/>
        <v>694.23878176598851</v>
      </c>
      <c r="BD44" s="55" t="e">
        <f>#REF!+#REF!+#REF!</f>
        <v>#REF!</v>
      </c>
      <c r="BE44" s="55" t="e">
        <f>#REF!+#REF!+#REF!</f>
        <v>#REF!</v>
      </c>
      <c r="BF44" s="55" t="e">
        <f>#REF!+#REF!+#REF!</f>
        <v>#REF!</v>
      </c>
      <c r="BG44" s="55" t="e">
        <f>#REF!+#REF!+#REF!</f>
        <v>#REF!</v>
      </c>
      <c r="BH44" s="55" t="e">
        <f>#REF!+#REF!+#REF!</f>
        <v>#REF!</v>
      </c>
      <c r="BI44" s="63">
        <f t="shared" si="60"/>
        <v>896.87082921488195</v>
      </c>
      <c r="BJ44" s="64"/>
      <c r="BK44" s="102">
        <f t="shared" si="43"/>
        <v>531.34767982731648</v>
      </c>
      <c r="BL44" s="102">
        <f t="shared" si="24"/>
        <v>75.213613469336039</v>
      </c>
      <c r="BM44" s="102">
        <f t="shared" si="4"/>
        <v>290.30953591822941</v>
      </c>
      <c r="BN44" s="55">
        <f t="shared" si="25"/>
        <v>896.87082921488195</v>
      </c>
      <c r="BO44" s="76">
        <f t="shared" si="69"/>
        <v>869.30684972510335</v>
      </c>
      <c r="BP44" s="77"/>
      <c r="BQ44" s="102">
        <f t="shared" si="44"/>
        <v>531.34767982731648</v>
      </c>
      <c r="BR44" s="102">
        <f t="shared" si="26"/>
        <v>75.213613469336039</v>
      </c>
      <c r="BS44" s="102">
        <f t="shared" si="5"/>
        <v>262.74555642845075</v>
      </c>
      <c r="BT44" s="55">
        <f t="shared" si="27"/>
        <v>869.30684972510335</v>
      </c>
      <c r="BU44" s="76">
        <f t="shared" si="53"/>
        <v>819.59480421488195</v>
      </c>
      <c r="BV44" s="77"/>
      <c r="BW44" s="102">
        <f t="shared" si="45"/>
        <v>531.34767982731648</v>
      </c>
      <c r="BX44" s="102">
        <f t="shared" si="28"/>
        <v>75.213613469336039</v>
      </c>
      <c r="BY44" s="102">
        <f t="shared" si="6"/>
        <v>213.03351091822944</v>
      </c>
      <c r="BZ44" s="55">
        <f t="shared" si="29"/>
        <v>819.59480421488195</v>
      </c>
      <c r="CA44" s="55" t="e">
        <f>#REF!+#REF!+#REF!</f>
        <v>#REF!</v>
      </c>
      <c r="CB44" s="55" t="e">
        <f>#REF!+#REF!+#REF!</f>
        <v>#REF!</v>
      </c>
      <c r="CC44" s="55" t="e">
        <f>#REF!+#REF!+#REF!</f>
        <v>#REF!</v>
      </c>
      <c r="CD44" s="78">
        <f t="shared" si="61"/>
        <v>854.49365421488199</v>
      </c>
      <c r="CE44" s="79"/>
      <c r="CF44" s="102">
        <f t="shared" si="46"/>
        <v>531.34767982731648</v>
      </c>
      <c r="CG44" s="102">
        <f t="shared" si="30"/>
        <v>75.213613469336039</v>
      </c>
      <c r="CH44" s="102">
        <f t="shared" si="7"/>
        <v>247.93236091822939</v>
      </c>
      <c r="CI44" s="55">
        <f t="shared" si="31"/>
        <v>854.49365421488187</v>
      </c>
      <c r="CJ44" s="76">
        <f t="shared" si="54"/>
        <v>714.2670544598559</v>
      </c>
      <c r="CK44" s="77"/>
      <c r="CL44" s="102">
        <f t="shared" si="47"/>
        <v>531.34767982731648</v>
      </c>
      <c r="CM44" s="102">
        <f t="shared" si="32"/>
        <v>75.213613469336039</v>
      </c>
      <c r="CN44" s="102">
        <f t="shared" si="8"/>
        <v>107.70576116320325</v>
      </c>
      <c r="CO44" s="30">
        <f t="shared" si="33"/>
        <v>714.26705445985579</v>
      </c>
      <c r="CP44" s="90">
        <f t="shared" si="62"/>
        <v>821.94412472510317</v>
      </c>
      <c r="CQ44" s="91"/>
      <c r="CR44" s="102">
        <f>(D44*2*($D$16+$D$12)+$E$44*$D$6)*1.25</f>
        <v>531.34767982731648</v>
      </c>
      <c r="CS44" s="102">
        <f t="shared" si="34"/>
        <v>75.213613469336039</v>
      </c>
      <c r="CT44" s="102">
        <f>(CQ29*(D20+D24)+(35/60)*D2)*1.25</f>
        <v>215.38283142845077</v>
      </c>
      <c r="CU44" s="112">
        <f t="shared" ref="CU44:CV44" si="77">(CV$29*($D$20+$D$24)+$D44*2*($D$16+$D$12)+CV$30*$D$2+$E44*$D$6)*1.25</f>
        <v>716.81721125576723</v>
      </c>
      <c r="CV44" s="113">
        <f t="shared" si="77"/>
        <v>531.34767982731648</v>
      </c>
      <c r="CW44" s="103">
        <f>(D44*2*(D16+D12)+E44*D6)*1.25</f>
        <v>531.34767982731648</v>
      </c>
      <c r="CX44" s="103">
        <f t="shared" si="36"/>
        <v>75.213613469336039</v>
      </c>
      <c r="CY44" s="102">
        <f>(CV29*(D20+D24)+(20/60)*D2)*1.25</f>
        <v>110.2559179591147</v>
      </c>
      <c r="CZ44" s="76">
        <f t="shared" si="64"/>
        <v>787.04527472510335</v>
      </c>
      <c r="DA44" s="77"/>
      <c r="DB44" s="102">
        <f>(D44*2*($D$16+$D$12)+$E$44*$D$6)*1.25</f>
        <v>531.34767982731648</v>
      </c>
      <c r="DC44" s="102">
        <f t="shared" si="37"/>
        <v>75.213613469336039</v>
      </c>
      <c r="DD44" s="102">
        <f>(DA29*(D20+D24)+(35/60)*D2)*1.25</f>
        <v>180.48398142845076</v>
      </c>
      <c r="DE44" s="92"/>
    </row>
    <row r="45" spans="1:109">
      <c r="A45" s="17"/>
      <c r="B45" s="2">
        <v>646809</v>
      </c>
      <c r="C45" s="2" t="s">
        <v>66</v>
      </c>
      <c r="D45" s="30">
        <v>9</v>
      </c>
      <c r="E45" s="10">
        <f>D45*2/$D$10</f>
        <v>0.3</v>
      </c>
      <c r="F45" s="112">
        <f t="shared" si="10"/>
        <v>782.41070922262747</v>
      </c>
      <c r="G45" s="127"/>
      <c r="H45" s="102">
        <f t="shared" si="49"/>
        <v>318.80860789638996</v>
      </c>
      <c r="I45" s="102">
        <f>(15/60*D2)*1.25</f>
        <v>75.213613469336039</v>
      </c>
      <c r="J45" s="102">
        <f t="shared" si="0"/>
        <v>388.38848785690152</v>
      </c>
      <c r="K45" s="53">
        <f t="shared" si="11"/>
        <v>782.41070922262747</v>
      </c>
      <c r="L45" s="63">
        <f t="shared" si="56"/>
        <v>556.91332330439809</v>
      </c>
      <c r="M45" s="64"/>
      <c r="N45" s="102">
        <f t="shared" si="65"/>
        <v>318.80860789638996</v>
      </c>
      <c r="O45" s="102">
        <f t="shared" si="39"/>
        <v>75.213613469336039</v>
      </c>
      <c r="P45" s="102">
        <f t="shared" si="40"/>
        <v>162.89110193867205</v>
      </c>
      <c r="Q45" s="30">
        <f t="shared" si="12"/>
        <v>556.91332330439809</v>
      </c>
      <c r="R45" s="30" t="e">
        <f>#REF!+#REF!+#REF!</f>
        <v>#REF!</v>
      </c>
      <c r="S45" s="55" t="e">
        <f>#REF!+#REF!+#REF!</f>
        <v>#REF!</v>
      </c>
      <c r="T45" s="55" t="e">
        <f>#REF!+#REF!+#REF!</f>
        <v>#REF!</v>
      </c>
      <c r="U45" s="55" t="e">
        <f>#REF!+#REF!+#REF!</f>
        <v>#REF!</v>
      </c>
      <c r="V45" s="98">
        <f t="shared" si="1"/>
        <v>499.29258932484072</v>
      </c>
      <c r="W45" s="64"/>
      <c r="X45" s="102">
        <f t="shared" si="66"/>
        <v>318.80860789638996</v>
      </c>
      <c r="Y45" s="102">
        <f t="shared" si="13"/>
        <v>75.213613469336039</v>
      </c>
      <c r="Z45" s="108">
        <f t="shared" si="2"/>
        <v>105.27036795911471</v>
      </c>
      <c r="AA45" s="55">
        <f t="shared" si="14"/>
        <v>499.29258932484072</v>
      </c>
      <c r="AB45" s="74">
        <f t="shared" si="67"/>
        <v>569.37719830439801</v>
      </c>
      <c r="AC45" s="75"/>
      <c r="AD45" s="107">
        <f t="shared" si="57"/>
        <v>318.80860789638996</v>
      </c>
      <c r="AE45" s="102">
        <f t="shared" si="15"/>
        <v>75.213613469336039</v>
      </c>
      <c r="AF45" s="102">
        <f t="shared" si="41"/>
        <v>175.35497693867205</v>
      </c>
      <c r="AG45" s="55">
        <f t="shared" si="16"/>
        <v>569.37719830439801</v>
      </c>
      <c r="AH45" s="74">
        <f t="shared" si="50"/>
        <v>581.84107330439804</v>
      </c>
      <c r="AI45" s="75"/>
      <c r="AJ45" s="102">
        <f t="shared" si="51"/>
        <v>318.80860789638996</v>
      </c>
      <c r="AK45" s="102">
        <f t="shared" si="17"/>
        <v>75.213613469336039</v>
      </c>
      <c r="AL45" s="102">
        <f t="shared" si="58"/>
        <v>187.81885193867208</v>
      </c>
      <c r="AM45" s="55">
        <f t="shared" si="18"/>
        <v>581.84107330439815</v>
      </c>
      <c r="AN45" s="112">
        <f t="shared" ref="AN45" si="78">(AO$29*($D$20+$D$24)+$D45*2*($D$16+$D$12)+AO$30*$D$2+$E45*$D$6)*1.25</f>
        <v>556.91332330439809</v>
      </c>
      <c r="AO45" s="127"/>
      <c r="AP45" s="102">
        <f t="shared" si="59"/>
        <v>318.80860789638996</v>
      </c>
      <c r="AQ45" s="102">
        <f t="shared" si="19"/>
        <v>75.213613469336039</v>
      </c>
      <c r="AR45" s="102">
        <f t="shared" si="20"/>
        <v>162.89110193867205</v>
      </c>
      <c r="AS45" s="55">
        <f t="shared" si="21"/>
        <v>556.91332330439809</v>
      </c>
      <c r="AT45" s="55" t="e">
        <f>#REF!+#REF!+#REF!</f>
        <v>#REF!</v>
      </c>
      <c r="AU45" s="55" t="e">
        <f>#REF!+#REF!+#REF!</f>
        <v>#REF!</v>
      </c>
      <c r="AV45" s="55" t="e">
        <f>#REF!+#REF!+#REF!</f>
        <v>#REF!</v>
      </c>
      <c r="AW45" s="55" t="e">
        <f>#REF!+#REF!+#REF!</f>
        <v>#REF!</v>
      </c>
      <c r="AX45" s="112">
        <f t="shared" si="52"/>
        <v>481.69970983506204</v>
      </c>
      <c r="AY45" s="120"/>
      <c r="AZ45" s="102">
        <f t="shared" si="42"/>
        <v>318.80860789638996</v>
      </c>
      <c r="BA45" s="102">
        <f t="shared" si="22"/>
        <v>75.213613469336039</v>
      </c>
      <c r="BB45" s="102">
        <f t="shared" si="3"/>
        <v>87.677488469336026</v>
      </c>
      <c r="BC45" s="55">
        <f t="shared" si="23"/>
        <v>481.69970983506204</v>
      </c>
      <c r="BD45" s="55" t="e">
        <f>#REF!+#REF!+#REF!</f>
        <v>#REF!</v>
      </c>
      <c r="BE45" s="55" t="e">
        <f>#REF!+#REF!+#REF!</f>
        <v>#REF!</v>
      </c>
      <c r="BF45" s="55" t="e">
        <f>#REF!+#REF!+#REF!</f>
        <v>#REF!</v>
      </c>
      <c r="BG45" s="55" t="e">
        <f>#REF!+#REF!+#REF!</f>
        <v>#REF!</v>
      </c>
      <c r="BH45" s="55" t="e">
        <f>#REF!+#REF!+#REF!</f>
        <v>#REF!</v>
      </c>
      <c r="BI45" s="63">
        <f t="shared" si="60"/>
        <v>684.33175728395543</v>
      </c>
      <c r="BJ45" s="64"/>
      <c r="BK45" s="102">
        <f t="shared" si="43"/>
        <v>318.80860789638996</v>
      </c>
      <c r="BL45" s="102">
        <f t="shared" si="24"/>
        <v>75.213613469336039</v>
      </c>
      <c r="BM45" s="102">
        <f t="shared" si="4"/>
        <v>290.30953591822941</v>
      </c>
      <c r="BN45" s="55">
        <f t="shared" si="25"/>
        <v>684.33175728395543</v>
      </c>
      <c r="BO45" s="76">
        <f t="shared" si="69"/>
        <v>656.76777779417671</v>
      </c>
      <c r="BP45" s="77"/>
      <c r="BQ45" s="102">
        <f t="shared" si="44"/>
        <v>318.80860789638996</v>
      </c>
      <c r="BR45" s="102">
        <f t="shared" si="26"/>
        <v>75.213613469336039</v>
      </c>
      <c r="BS45" s="102">
        <f t="shared" si="5"/>
        <v>262.74555642845075</v>
      </c>
      <c r="BT45" s="55">
        <f t="shared" si="27"/>
        <v>656.76777779417671</v>
      </c>
      <c r="BU45" s="76">
        <f t="shared" si="53"/>
        <v>607.05573228395542</v>
      </c>
      <c r="BV45" s="77"/>
      <c r="BW45" s="102">
        <f t="shared" si="45"/>
        <v>318.80860789638996</v>
      </c>
      <c r="BX45" s="102">
        <f t="shared" si="28"/>
        <v>75.213613469336039</v>
      </c>
      <c r="BY45" s="102">
        <f t="shared" si="6"/>
        <v>213.03351091822944</v>
      </c>
      <c r="BZ45" s="55">
        <f t="shared" si="29"/>
        <v>607.05573228395542</v>
      </c>
      <c r="CA45" s="55" t="e">
        <f>#REF!+#REF!+#REF!</f>
        <v>#REF!</v>
      </c>
      <c r="CB45" s="55" t="e">
        <f>#REF!+#REF!+#REF!</f>
        <v>#REF!</v>
      </c>
      <c r="CC45" s="55" t="e">
        <f>#REF!+#REF!+#REF!</f>
        <v>#REF!</v>
      </c>
      <c r="CD45" s="78">
        <f t="shared" si="61"/>
        <v>641.95458228395535</v>
      </c>
      <c r="CE45" s="79"/>
      <c r="CF45" s="102">
        <f t="shared" si="46"/>
        <v>318.80860789638996</v>
      </c>
      <c r="CG45" s="102">
        <f t="shared" si="30"/>
        <v>75.213613469336039</v>
      </c>
      <c r="CH45" s="102">
        <f t="shared" si="7"/>
        <v>247.93236091822939</v>
      </c>
      <c r="CI45" s="55">
        <f t="shared" si="31"/>
        <v>641.95458228395546</v>
      </c>
      <c r="CJ45" s="76">
        <f t="shared" si="54"/>
        <v>501.72798252892926</v>
      </c>
      <c r="CK45" s="77"/>
      <c r="CL45" s="102">
        <f t="shared" si="47"/>
        <v>318.80860789638996</v>
      </c>
      <c r="CM45" s="102">
        <f t="shared" si="32"/>
        <v>75.213613469336039</v>
      </c>
      <c r="CN45" s="102">
        <f t="shared" si="8"/>
        <v>107.70576116320325</v>
      </c>
      <c r="CO45" s="30">
        <f t="shared" si="33"/>
        <v>501.72798252892926</v>
      </c>
      <c r="CP45" s="90">
        <f t="shared" si="62"/>
        <v>609.40505279417675</v>
      </c>
      <c r="CQ45" s="91"/>
      <c r="CR45" s="102">
        <f>(D45*2*($D$16+$D$12)+$E$45*$D$6)*1.25</f>
        <v>318.80860789638996</v>
      </c>
      <c r="CS45" s="102">
        <f t="shared" si="34"/>
        <v>75.213613469336039</v>
      </c>
      <c r="CT45" s="102">
        <f>(CQ29*(D20+D24)+(35/60)*D2)*1.25</f>
        <v>215.38283142845077</v>
      </c>
      <c r="CU45" s="112">
        <f t="shared" ref="CU45:CV45" si="79">(CV$29*($D$20+$D$24)+$D45*2*($D$16+$D$12)+CV$30*$D$2+$E45*$D$6)*1.25</f>
        <v>504.27813932484071</v>
      </c>
      <c r="CV45" s="113">
        <f t="shared" si="79"/>
        <v>318.80860789638996</v>
      </c>
      <c r="CW45" s="103">
        <f>(D45*2*(D16+D12)+E45*D6)*1.25</f>
        <v>318.80860789638996</v>
      </c>
      <c r="CX45" s="103">
        <f t="shared" si="36"/>
        <v>75.213613469336039</v>
      </c>
      <c r="CY45" s="102">
        <f>(CV29*(D20+D24)+(20/60)*D2)*1.25</f>
        <v>110.2559179591147</v>
      </c>
      <c r="CZ45" s="76">
        <f t="shared" si="64"/>
        <v>574.50620279417672</v>
      </c>
      <c r="DA45" s="77"/>
      <c r="DB45" s="102">
        <f>(D45*2*($D$16+$D$12)+$E$45*$D$6)*1.25</f>
        <v>318.80860789638996</v>
      </c>
      <c r="DC45" s="102">
        <f t="shared" si="37"/>
        <v>75.213613469336039</v>
      </c>
      <c r="DD45" s="102">
        <f>(DA29*(D20+D24)+(35/60)*D2)*1.25</f>
        <v>180.48398142845076</v>
      </c>
      <c r="DE45" s="92"/>
    </row>
    <row r="46" spans="1:109">
      <c r="A46" s="17"/>
      <c r="B46" s="2">
        <v>646809</v>
      </c>
      <c r="C46" s="2" t="s">
        <v>67</v>
      </c>
      <c r="D46" s="30">
        <v>10</v>
      </c>
      <c r="E46" s="10">
        <f t="shared" si="38"/>
        <v>0.33333333333333331</v>
      </c>
      <c r="F46" s="112">
        <f t="shared" si="10"/>
        <v>817.83388787778176</v>
      </c>
      <c r="G46" s="127"/>
      <c r="H46" s="102">
        <f t="shared" si="49"/>
        <v>354.23178655154436</v>
      </c>
      <c r="I46" s="102">
        <f>(15/60*D2)*1.25</f>
        <v>75.213613469336039</v>
      </c>
      <c r="J46" s="102">
        <f t="shared" si="0"/>
        <v>388.38848785690152</v>
      </c>
      <c r="K46" s="53">
        <f t="shared" si="11"/>
        <v>817.83388787778199</v>
      </c>
      <c r="L46" s="63">
        <f t="shared" si="56"/>
        <v>592.33650195955249</v>
      </c>
      <c r="M46" s="64"/>
      <c r="N46" s="102">
        <f t="shared" si="65"/>
        <v>354.23178655154436</v>
      </c>
      <c r="O46" s="102">
        <f t="shared" si="39"/>
        <v>75.213613469336039</v>
      </c>
      <c r="P46" s="102">
        <f t="shared" si="40"/>
        <v>162.89110193867205</v>
      </c>
      <c r="Q46" s="30">
        <f t="shared" si="12"/>
        <v>592.33650195955249</v>
      </c>
      <c r="R46" s="30" t="e">
        <f>#REF!+#REF!+#REF!</f>
        <v>#REF!</v>
      </c>
      <c r="S46" s="55" t="e">
        <f>#REF!+#REF!+#REF!</f>
        <v>#REF!</v>
      </c>
      <c r="T46" s="55" t="e">
        <f>#REF!+#REF!+#REF!</f>
        <v>#REF!</v>
      </c>
      <c r="U46" s="55" t="e">
        <f>#REF!+#REF!+#REF!</f>
        <v>#REF!</v>
      </c>
      <c r="V46" s="98">
        <f t="shared" si="1"/>
        <v>534.71576797999512</v>
      </c>
      <c r="W46" s="64"/>
      <c r="X46" s="102">
        <f t="shared" si="66"/>
        <v>354.23178655154436</v>
      </c>
      <c r="Y46" s="102">
        <f t="shared" si="13"/>
        <v>75.213613469336039</v>
      </c>
      <c r="Z46" s="108">
        <f t="shared" si="2"/>
        <v>105.27036795911471</v>
      </c>
      <c r="AA46" s="55">
        <f t="shared" si="14"/>
        <v>534.71576797999512</v>
      </c>
      <c r="AB46" s="74">
        <f t="shared" si="67"/>
        <v>604.80037695955252</v>
      </c>
      <c r="AC46" s="75"/>
      <c r="AD46" s="107">
        <f t="shared" si="57"/>
        <v>354.23178655154436</v>
      </c>
      <c r="AE46" s="102">
        <f t="shared" si="15"/>
        <v>75.213613469336039</v>
      </c>
      <c r="AF46" s="102">
        <f t="shared" si="41"/>
        <v>175.35497693867205</v>
      </c>
      <c r="AG46" s="55">
        <f t="shared" si="16"/>
        <v>604.80037695955252</v>
      </c>
      <c r="AH46" s="74">
        <f t="shared" si="50"/>
        <v>617.26425195955255</v>
      </c>
      <c r="AI46" s="75"/>
      <c r="AJ46" s="102">
        <f t="shared" si="51"/>
        <v>354.23178655154436</v>
      </c>
      <c r="AK46" s="102">
        <f t="shared" si="17"/>
        <v>75.213613469336039</v>
      </c>
      <c r="AL46" s="102">
        <f t="shared" si="58"/>
        <v>187.81885193867208</v>
      </c>
      <c r="AM46" s="55">
        <f t="shared" si="18"/>
        <v>617.26425195955244</v>
      </c>
      <c r="AN46" s="112">
        <f t="shared" ref="AN46" si="80">(AO$29*($D$20+$D$24)+$D46*2*($D$16+$D$12)+AO$30*$D$2+$E46*$D$6)*1.25</f>
        <v>592.33650195955249</v>
      </c>
      <c r="AO46" s="127"/>
      <c r="AP46" s="102">
        <f t="shared" si="59"/>
        <v>354.23178655154436</v>
      </c>
      <c r="AQ46" s="102">
        <f t="shared" si="19"/>
        <v>75.213613469336039</v>
      </c>
      <c r="AR46" s="102">
        <f t="shared" si="20"/>
        <v>162.89110193867205</v>
      </c>
      <c r="AS46" s="55">
        <f t="shared" si="21"/>
        <v>592.33650195955238</v>
      </c>
      <c r="AT46" s="55" t="e">
        <f>#REF!+#REF!+#REF!</f>
        <v>#REF!</v>
      </c>
      <c r="AU46" s="55" t="e">
        <f>#REF!+#REF!+#REF!</f>
        <v>#REF!</v>
      </c>
      <c r="AV46" s="55" t="e">
        <f>#REF!+#REF!+#REF!</f>
        <v>#REF!</v>
      </c>
      <c r="AW46" s="55" t="e">
        <f>#REF!+#REF!+#REF!</f>
        <v>#REF!</v>
      </c>
      <c r="AX46" s="112">
        <f t="shared" si="52"/>
        <v>517.1228884902165</v>
      </c>
      <c r="AY46" s="120"/>
      <c r="AZ46" s="102">
        <f t="shared" si="42"/>
        <v>354.23178655154436</v>
      </c>
      <c r="BA46" s="102">
        <f t="shared" si="22"/>
        <v>75.213613469336039</v>
      </c>
      <c r="BB46" s="102">
        <f t="shared" si="3"/>
        <v>87.677488469336026</v>
      </c>
      <c r="BC46" s="55">
        <f t="shared" si="23"/>
        <v>517.12288849021638</v>
      </c>
      <c r="BD46" s="55" t="e">
        <f>#REF!+#REF!+#REF!</f>
        <v>#REF!</v>
      </c>
      <c r="BE46" s="55" t="e">
        <f>#REF!+#REF!+#REF!</f>
        <v>#REF!</v>
      </c>
      <c r="BF46" s="55" t="e">
        <f>#REF!+#REF!+#REF!</f>
        <v>#REF!</v>
      </c>
      <c r="BG46" s="55" t="e">
        <f>#REF!+#REF!+#REF!</f>
        <v>#REF!</v>
      </c>
      <c r="BH46" s="55" t="e">
        <f>#REF!+#REF!+#REF!</f>
        <v>#REF!</v>
      </c>
      <c r="BI46" s="63">
        <f t="shared" si="60"/>
        <v>719.75493593910983</v>
      </c>
      <c r="BJ46" s="64"/>
      <c r="BK46" s="102">
        <f t="shared" si="43"/>
        <v>354.23178655154436</v>
      </c>
      <c r="BL46" s="102">
        <f t="shared" si="24"/>
        <v>75.213613469336039</v>
      </c>
      <c r="BM46" s="102">
        <f t="shared" si="4"/>
        <v>290.30953591822941</v>
      </c>
      <c r="BN46" s="55">
        <f t="shared" si="25"/>
        <v>719.75493593910983</v>
      </c>
      <c r="BO46" s="76">
        <f t="shared" si="69"/>
        <v>692.190956449331</v>
      </c>
      <c r="BP46" s="77"/>
      <c r="BQ46" s="102">
        <f t="shared" si="44"/>
        <v>354.23178655154436</v>
      </c>
      <c r="BR46" s="102">
        <f t="shared" si="26"/>
        <v>75.213613469336039</v>
      </c>
      <c r="BS46" s="102">
        <f t="shared" si="5"/>
        <v>262.74555642845075</v>
      </c>
      <c r="BT46" s="55">
        <f t="shared" si="27"/>
        <v>692.19095644933122</v>
      </c>
      <c r="BU46" s="76">
        <f t="shared" si="53"/>
        <v>642.47891093910982</v>
      </c>
      <c r="BV46" s="77"/>
      <c r="BW46" s="102">
        <f t="shared" si="45"/>
        <v>354.23178655154436</v>
      </c>
      <c r="BX46" s="102">
        <f t="shared" si="28"/>
        <v>75.213613469336039</v>
      </c>
      <c r="BY46" s="102">
        <f t="shared" si="6"/>
        <v>213.03351091822944</v>
      </c>
      <c r="BZ46" s="55">
        <f t="shared" si="29"/>
        <v>642.47891093910982</v>
      </c>
      <c r="CA46" s="55" t="e">
        <f>#REF!+#REF!+#REF!</f>
        <v>#REF!</v>
      </c>
      <c r="CB46" s="55" t="e">
        <f>#REF!+#REF!+#REF!</f>
        <v>#REF!</v>
      </c>
      <c r="CC46" s="55" t="e">
        <f>#REF!+#REF!+#REF!</f>
        <v>#REF!</v>
      </c>
      <c r="CD46" s="78">
        <f t="shared" si="61"/>
        <v>677.37776093910975</v>
      </c>
      <c r="CE46" s="79"/>
      <c r="CF46" s="102">
        <f t="shared" si="46"/>
        <v>354.23178655154436</v>
      </c>
      <c r="CG46" s="102">
        <f t="shared" si="30"/>
        <v>75.213613469336039</v>
      </c>
      <c r="CH46" s="102">
        <f t="shared" si="7"/>
        <v>247.93236091822939</v>
      </c>
      <c r="CI46" s="55">
        <f t="shared" si="31"/>
        <v>677.37776093910975</v>
      </c>
      <c r="CJ46" s="76">
        <f t="shared" si="54"/>
        <v>537.15116118408366</v>
      </c>
      <c r="CK46" s="77"/>
      <c r="CL46" s="102">
        <f t="shared" si="47"/>
        <v>354.23178655154436</v>
      </c>
      <c r="CM46" s="102">
        <f t="shared" si="32"/>
        <v>75.213613469336039</v>
      </c>
      <c r="CN46" s="102">
        <f t="shared" si="8"/>
        <v>107.70576116320325</v>
      </c>
      <c r="CO46" s="30">
        <f t="shared" si="33"/>
        <v>537.15116118408366</v>
      </c>
      <c r="CP46" s="90">
        <f t="shared" si="62"/>
        <v>644.82823144933104</v>
      </c>
      <c r="CQ46" s="91"/>
      <c r="CR46" s="102">
        <f>(D46*2*($D$16+$D$12)+$E$46*$D$6)*1.25</f>
        <v>354.23178655154436</v>
      </c>
      <c r="CS46" s="102">
        <f t="shared" si="34"/>
        <v>75.213613469336039</v>
      </c>
      <c r="CT46" s="102">
        <f>(CQ29*(D20+D24)+(35/60)*D2)*1.25</f>
        <v>215.38283142845077</v>
      </c>
      <c r="CU46" s="112">
        <f t="shared" ref="CU46:CV46" si="81">(CV$29*($D$20+$D$24)+$D46*2*($D$16+$D$12)+CV$30*$D$2+$E46*$D$6)*1.25</f>
        <v>539.70131797999511</v>
      </c>
      <c r="CV46" s="113">
        <f t="shared" si="81"/>
        <v>354.23178655154436</v>
      </c>
      <c r="CW46" s="103">
        <f>(D46*2*(D16+D12)+E46*D6)*1.25</f>
        <v>354.23178655154436</v>
      </c>
      <c r="CX46" s="103">
        <f t="shared" si="36"/>
        <v>75.213613469336039</v>
      </c>
      <c r="CY46" s="102">
        <f>(CV29*(D20+D24)+(20/60)*D2)*1.25</f>
        <v>110.2559179591147</v>
      </c>
      <c r="CZ46" s="76">
        <f t="shared" si="64"/>
        <v>609.92938144933112</v>
      </c>
      <c r="DA46" s="77"/>
      <c r="DB46" s="102">
        <f>(D46*2*($D$16+$D$12)+$E$46*$D$6)*1.25</f>
        <v>354.23178655154436</v>
      </c>
      <c r="DC46" s="102">
        <f t="shared" si="37"/>
        <v>75.213613469336039</v>
      </c>
      <c r="DD46" s="102">
        <f>(DA29*(D20+D24)+(35/60)*D2)*1.25</f>
        <v>180.48398142845076</v>
      </c>
      <c r="DE46" s="92"/>
    </row>
    <row r="47" spans="1:109">
      <c r="A47" s="17" t="s">
        <v>68</v>
      </c>
      <c r="B47" s="2">
        <v>646814</v>
      </c>
      <c r="C47" s="2" t="s">
        <v>69</v>
      </c>
      <c r="D47" s="30">
        <v>24</v>
      </c>
      <c r="E47" s="10">
        <f t="shared" si="38"/>
        <v>0.8</v>
      </c>
      <c r="F47" s="112">
        <f t="shared" si="10"/>
        <v>1313.7583890499441</v>
      </c>
      <c r="G47" s="127"/>
      <c r="H47" s="102">
        <f t="shared" si="49"/>
        <v>850.15628772370644</v>
      </c>
      <c r="I47" s="102">
        <f>(15/60*D2)*1.25</f>
        <v>75.213613469336039</v>
      </c>
      <c r="J47" s="102">
        <f t="shared" si="0"/>
        <v>388.38848785690152</v>
      </c>
      <c r="K47" s="53">
        <f t="shared" si="11"/>
        <v>1313.7583890499441</v>
      </c>
      <c r="L47" s="63">
        <f t="shared" si="56"/>
        <v>1088.2610031317145</v>
      </c>
      <c r="M47" s="64"/>
      <c r="N47" s="102">
        <f t="shared" si="65"/>
        <v>850.15628772370644</v>
      </c>
      <c r="O47" s="102">
        <f t="shared" si="39"/>
        <v>75.213613469336039</v>
      </c>
      <c r="P47" s="102">
        <f t="shared" si="40"/>
        <v>162.89110193867205</v>
      </c>
      <c r="Q47" s="30">
        <f t="shared" si="12"/>
        <v>1088.2610031317145</v>
      </c>
      <c r="R47" s="30" t="e">
        <f>#REF!+#REF!+#REF!</f>
        <v>#REF!</v>
      </c>
      <c r="S47" s="55" t="e">
        <f>#REF!+#REF!+#REF!</f>
        <v>#REF!</v>
      </c>
      <c r="T47" s="55" t="e">
        <f>#REF!+#REF!+#REF!</f>
        <v>#REF!</v>
      </c>
      <c r="U47" s="55" t="e">
        <f>#REF!+#REF!+#REF!</f>
        <v>#REF!</v>
      </c>
      <c r="V47" s="98">
        <f t="shared" si="1"/>
        <v>1030.6402691521571</v>
      </c>
      <c r="W47" s="64"/>
      <c r="X47" s="102">
        <f t="shared" si="66"/>
        <v>850.15628772370644</v>
      </c>
      <c r="Y47" s="102">
        <f t="shared" si="13"/>
        <v>75.213613469336039</v>
      </c>
      <c r="Z47" s="108">
        <f t="shared" si="2"/>
        <v>105.27036795911471</v>
      </c>
      <c r="AA47" s="55">
        <f t="shared" si="14"/>
        <v>1030.6402691521571</v>
      </c>
      <c r="AB47" s="74">
        <f t="shared" si="67"/>
        <v>1100.7248781317144</v>
      </c>
      <c r="AC47" s="75"/>
      <c r="AD47" s="107">
        <f t="shared" si="57"/>
        <v>850.15628772370644</v>
      </c>
      <c r="AE47" s="102">
        <f t="shared" si="15"/>
        <v>75.213613469336039</v>
      </c>
      <c r="AF47" s="102">
        <f t="shared" si="41"/>
        <v>175.35497693867205</v>
      </c>
      <c r="AG47" s="55">
        <f t="shared" si="16"/>
        <v>1100.7248781317146</v>
      </c>
      <c r="AH47" s="74">
        <f t="shared" si="50"/>
        <v>1113.1887531317145</v>
      </c>
      <c r="AI47" s="75"/>
      <c r="AJ47" s="102">
        <f t="shared" si="51"/>
        <v>850.15628772370644</v>
      </c>
      <c r="AK47" s="102">
        <f t="shared" si="17"/>
        <v>75.213613469336039</v>
      </c>
      <c r="AL47" s="102">
        <f t="shared" si="58"/>
        <v>187.81885193867208</v>
      </c>
      <c r="AM47" s="55">
        <f t="shared" si="18"/>
        <v>1113.1887531317145</v>
      </c>
      <c r="AN47" s="112">
        <f t="shared" ref="AN47" si="82">(AO$29*($D$20+$D$24)+$D47*2*($D$16+$D$12)+AO$30*$D$2+$E47*$D$6)*1.25</f>
        <v>1088.2610031317145</v>
      </c>
      <c r="AO47" s="127"/>
      <c r="AP47" s="102">
        <f t="shared" si="59"/>
        <v>850.15628772370644</v>
      </c>
      <c r="AQ47" s="102">
        <f t="shared" si="19"/>
        <v>75.213613469336039</v>
      </c>
      <c r="AR47" s="102">
        <f t="shared" si="20"/>
        <v>162.89110193867205</v>
      </c>
      <c r="AS47" s="55">
        <f t="shared" si="21"/>
        <v>1088.2610031317145</v>
      </c>
      <c r="AT47" s="55" t="e">
        <f>#REF!+#REF!+#REF!</f>
        <v>#REF!</v>
      </c>
      <c r="AU47" s="55" t="e">
        <f>#REF!+#REF!+#REF!</f>
        <v>#REF!</v>
      </c>
      <c r="AV47" s="55" t="e">
        <f>#REF!+#REF!+#REF!</f>
        <v>#REF!</v>
      </c>
      <c r="AW47" s="55" t="e">
        <f>#REF!+#REF!+#REF!</f>
        <v>#REF!</v>
      </c>
      <c r="AX47" s="112">
        <f t="shared" si="52"/>
        <v>1013.0473896623785</v>
      </c>
      <c r="AY47" s="120"/>
      <c r="AZ47" s="102">
        <f t="shared" si="42"/>
        <v>850.15628772370644</v>
      </c>
      <c r="BA47" s="102">
        <f t="shared" si="22"/>
        <v>75.213613469336039</v>
      </c>
      <c r="BB47" s="102">
        <f t="shared" si="3"/>
        <v>87.677488469336026</v>
      </c>
      <c r="BC47" s="55">
        <f t="shared" si="23"/>
        <v>1013.0473896623785</v>
      </c>
      <c r="BD47" s="55" t="e">
        <f>#REF!+#REF!+#REF!</f>
        <v>#REF!</v>
      </c>
      <c r="BE47" s="55" t="e">
        <f>#REF!+#REF!+#REF!</f>
        <v>#REF!</v>
      </c>
      <c r="BF47" s="55" t="e">
        <f>#REF!+#REF!+#REF!</f>
        <v>#REF!</v>
      </c>
      <c r="BG47" s="55" t="e">
        <f>#REF!+#REF!+#REF!</f>
        <v>#REF!</v>
      </c>
      <c r="BH47" s="55" t="e">
        <f>#REF!+#REF!+#REF!</f>
        <v>#REF!</v>
      </c>
      <c r="BI47" s="63">
        <f t="shared" si="60"/>
        <v>1215.6794371112719</v>
      </c>
      <c r="BJ47" s="64"/>
      <c r="BK47" s="102">
        <f t="shared" si="43"/>
        <v>850.15628772370644</v>
      </c>
      <c r="BL47" s="102">
        <f t="shared" si="24"/>
        <v>75.213613469336039</v>
      </c>
      <c r="BM47" s="102">
        <f t="shared" si="4"/>
        <v>290.30953591822941</v>
      </c>
      <c r="BN47" s="55">
        <f t="shared" si="25"/>
        <v>1215.6794371112719</v>
      </c>
      <c r="BO47" s="76">
        <f t="shared" si="69"/>
        <v>1188.1154576214933</v>
      </c>
      <c r="BP47" s="77"/>
      <c r="BQ47" s="102">
        <f t="shared" si="44"/>
        <v>850.15628772370644</v>
      </c>
      <c r="BR47" s="102">
        <f t="shared" si="26"/>
        <v>75.213613469336039</v>
      </c>
      <c r="BS47" s="102">
        <f t="shared" si="5"/>
        <v>262.74555642845075</v>
      </c>
      <c r="BT47" s="55">
        <f t="shared" si="27"/>
        <v>1188.1154576214933</v>
      </c>
      <c r="BU47" s="76">
        <f t="shared" si="53"/>
        <v>1138.4034121112718</v>
      </c>
      <c r="BV47" s="77"/>
      <c r="BW47" s="102">
        <f t="shared" si="45"/>
        <v>850.15628772370644</v>
      </c>
      <c r="BX47" s="102">
        <f t="shared" si="28"/>
        <v>75.213613469336039</v>
      </c>
      <c r="BY47" s="102">
        <f t="shared" si="6"/>
        <v>213.03351091822944</v>
      </c>
      <c r="BZ47" s="55">
        <f t="shared" si="29"/>
        <v>1138.4034121112718</v>
      </c>
      <c r="CA47" s="55" t="e">
        <f>#REF!+#REF!+#REF!</f>
        <v>#REF!</v>
      </c>
      <c r="CB47" s="55" t="e">
        <f>#REF!+#REF!+#REF!</f>
        <v>#REF!</v>
      </c>
      <c r="CC47" s="55" t="e">
        <f>#REF!+#REF!+#REF!</f>
        <v>#REF!</v>
      </c>
      <c r="CD47" s="78">
        <f t="shared" si="61"/>
        <v>1173.3022621112721</v>
      </c>
      <c r="CE47" s="79"/>
      <c r="CF47" s="102">
        <f t="shared" si="46"/>
        <v>850.15628772370644</v>
      </c>
      <c r="CG47" s="102">
        <f t="shared" si="30"/>
        <v>75.213613469336039</v>
      </c>
      <c r="CH47" s="102">
        <f t="shared" si="7"/>
        <v>247.93236091822939</v>
      </c>
      <c r="CI47" s="55">
        <f t="shared" si="31"/>
        <v>1173.3022621112718</v>
      </c>
      <c r="CJ47" s="76">
        <f t="shared" si="54"/>
        <v>1033.0756623562459</v>
      </c>
      <c r="CK47" s="77"/>
      <c r="CL47" s="102">
        <f t="shared" si="47"/>
        <v>850.15628772370644</v>
      </c>
      <c r="CM47" s="102">
        <f t="shared" si="32"/>
        <v>75.213613469336039</v>
      </c>
      <c r="CN47" s="102">
        <f t="shared" si="8"/>
        <v>107.70576116320325</v>
      </c>
      <c r="CO47" s="30">
        <f t="shared" si="33"/>
        <v>1033.0756623562456</v>
      </c>
      <c r="CP47" s="90">
        <f t="shared" si="62"/>
        <v>1140.7527326214931</v>
      </c>
      <c r="CQ47" s="91"/>
      <c r="CR47" s="102">
        <f>(D47*2*($D$16+$D$12)+$E$47*$D$6)*1.25</f>
        <v>850.15628772370644</v>
      </c>
      <c r="CS47" s="102">
        <f t="shared" si="34"/>
        <v>75.213613469336039</v>
      </c>
      <c r="CT47" s="102">
        <f>(CQ29*(D20+D24)+(35/60)*D2)*1.25</f>
        <v>215.38283142845077</v>
      </c>
      <c r="CU47" s="112">
        <f t="shared" ref="CU47:CV47" si="83">(CV$29*($D$20+$D$24)+$D47*2*($D$16+$D$12)+CV$30*$D$2+$E47*$D$6)*1.25</f>
        <v>1035.6258191521574</v>
      </c>
      <c r="CV47" s="113">
        <f t="shared" si="83"/>
        <v>850.15628772370644</v>
      </c>
      <c r="CW47" s="103">
        <f>(D47*2*(D16+D12)+E47*D6)*1.25</f>
        <v>850.15628772370644</v>
      </c>
      <c r="CX47" s="103">
        <f t="shared" si="36"/>
        <v>75.213613469336039</v>
      </c>
      <c r="CY47" s="102">
        <f>(CV29*(D20+D24)+(20/60)*D2)*1.25</f>
        <v>110.2559179591147</v>
      </c>
      <c r="CZ47" s="76">
        <f t="shared" si="64"/>
        <v>1105.8538826214933</v>
      </c>
      <c r="DA47" s="77"/>
      <c r="DB47" s="102">
        <f>(D47*2*($D$16+$D$12)+$E$47*$D$6)*1.25</f>
        <v>850.15628772370644</v>
      </c>
      <c r="DC47" s="102">
        <f t="shared" si="37"/>
        <v>75.213613469336039</v>
      </c>
      <c r="DD47" s="102">
        <f>(DA29*(D20+D24)+(35/60)*D2)*1.25</f>
        <v>180.48398142845076</v>
      </c>
      <c r="DE47" s="92"/>
    </row>
    <row r="48" spans="1:109">
      <c r="A48" s="17"/>
      <c r="B48" s="2">
        <v>646814</v>
      </c>
      <c r="C48" s="2" t="s">
        <v>70</v>
      </c>
      <c r="D48" s="30">
        <v>14</v>
      </c>
      <c r="E48" s="10">
        <f t="shared" si="38"/>
        <v>0.46666666666666667</v>
      </c>
      <c r="F48" s="112">
        <f t="shared" si="10"/>
        <v>959.5266024983996</v>
      </c>
      <c r="G48" s="127"/>
      <c r="H48" s="102">
        <f t="shared" si="49"/>
        <v>495.92450117216208</v>
      </c>
      <c r="I48" s="102">
        <f>(15/60*D2)*1.25</f>
        <v>75.213613469336039</v>
      </c>
      <c r="J48" s="102">
        <f t="shared" si="0"/>
        <v>388.38848785690152</v>
      </c>
      <c r="K48" s="53">
        <f t="shared" si="11"/>
        <v>959.5266024983996</v>
      </c>
      <c r="L48" s="63">
        <f t="shared" si="56"/>
        <v>734.02921658017021</v>
      </c>
      <c r="M48" s="64"/>
      <c r="N48" s="102">
        <f t="shared" si="65"/>
        <v>495.92450117216208</v>
      </c>
      <c r="O48" s="102">
        <f t="shared" si="39"/>
        <v>75.213613469336039</v>
      </c>
      <c r="P48" s="102">
        <f t="shared" si="40"/>
        <v>162.89110193867205</v>
      </c>
      <c r="Q48" s="30">
        <f t="shared" si="12"/>
        <v>734.0292165801701</v>
      </c>
      <c r="R48" s="30" t="e">
        <f>#REF!+#REF!+#REF!</f>
        <v>#REF!</v>
      </c>
      <c r="S48" s="55" t="e">
        <f>#REF!+#REF!+#REF!</f>
        <v>#REF!</v>
      </c>
      <c r="T48" s="55" t="e">
        <f>#REF!+#REF!+#REF!</f>
        <v>#REF!</v>
      </c>
      <c r="U48" s="55" t="e">
        <f>#REF!+#REF!+#REF!</f>
        <v>#REF!</v>
      </c>
      <c r="V48" s="98">
        <f t="shared" si="1"/>
        <v>676.40848260061284</v>
      </c>
      <c r="W48" s="64"/>
      <c r="X48" s="102">
        <f t="shared" si="66"/>
        <v>495.92450117216208</v>
      </c>
      <c r="Y48" s="102">
        <f t="shared" si="13"/>
        <v>75.213613469336039</v>
      </c>
      <c r="Z48" s="108">
        <f t="shared" si="2"/>
        <v>105.27036795911471</v>
      </c>
      <c r="AA48" s="55">
        <f t="shared" si="14"/>
        <v>676.40848260061284</v>
      </c>
      <c r="AB48" s="74">
        <f t="shared" si="67"/>
        <v>746.49309158017036</v>
      </c>
      <c r="AC48" s="75"/>
      <c r="AD48" s="107">
        <f t="shared" si="57"/>
        <v>495.92450117216208</v>
      </c>
      <c r="AE48" s="102">
        <f t="shared" si="15"/>
        <v>75.213613469336039</v>
      </c>
      <c r="AF48" s="102">
        <f t="shared" si="41"/>
        <v>175.35497693867205</v>
      </c>
      <c r="AG48" s="55">
        <f t="shared" si="16"/>
        <v>746.49309158017013</v>
      </c>
      <c r="AH48" s="74">
        <f t="shared" si="50"/>
        <v>758.95696658017027</v>
      </c>
      <c r="AI48" s="75"/>
      <c r="AJ48" s="102">
        <f t="shared" si="51"/>
        <v>495.92450117216208</v>
      </c>
      <c r="AK48" s="102">
        <f t="shared" si="17"/>
        <v>75.213613469336039</v>
      </c>
      <c r="AL48" s="102">
        <f t="shared" si="58"/>
        <v>187.81885193867208</v>
      </c>
      <c r="AM48" s="55">
        <f t="shared" si="18"/>
        <v>758.95696658017027</v>
      </c>
      <c r="AN48" s="112">
        <f t="shared" ref="AN48" si="84">(AO$29*($D$20+$D$24)+$D48*2*($D$16+$D$12)+AO$30*$D$2+$E48*$D$6)*1.25</f>
        <v>734.02921658017021</v>
      </c>
      <c r="AO48" s="127"/>
      <c r="AP48" s="102">
        <f t="shared" si="59"/>
        <v>495.92450117216208</v>
      </c>
      <c r="AQ48" s="102">
        <f t="shared" si="19"/>
        <v>75.213613469336039</v>
      </c>
      <c r="AR48" s="102">
        <f t="shared" si="20"/>
        <v>162.89110193867205</v>
      </c>
      <c r="AS48" s="55">
        <f t="shared" si="21"/>
        <v>734.02921658017021</v>
      </c>
      <c r="AT48" s="55" t="e">
        <f>#REF!+#REF!+#REF!</f>
        <v>#REF!</v>
      </c>
      <c r="AU48" s="55" t="e">
        <f>#REF!+#REF!+#REF!</f>
        <v>#REF!</v>
      </c>
      <c r="AV48" s="55" t="e">
        <f>#REF!+#REF!+#REF!</f>
        <v>#REF!</v>
      </c>
      <c r="AW48" s="55" t="e">
        <f>#REF!+#REF!+#REF!</f>
        <v>#REF!</v>
      </c>
      <c r="AX48" s="112">
        <f t="shared" si="52"/>
        <v>658.81560311083422</v>
      </c>
      <c r="AY48" s="120"/>
      <c r="AZ48" s="102">
        <f t="shared" si="42"/>
        <v>495.92450117216208</v>
      </c>
      <c r="BA48" s="102">
        <f t="shared" si="22"/>
        <v>75.213613469336039</v>
      </c>
      <c r="BB48" s="102">
        <f t="shared" si="3"/>
        <v>87.677488469336026</v>
      </c>
      <c r="BC48" s="55">
        <f t="shared" si="23"/>
        <v>658.81560311083422</v>
      </c>
      <c r="BD48" s="55" t="e">
        <f>#REF!+#REF!+#REF!</f>
        <v>#REF!</v>
      </c>
      <c r="BE48" s="55" t="e">
        <f>#REF!+#REF!+#REF!</f>
        <v>#REF!</v>
      </c>
      <c r="BF48" s="55" t="e">
        <f>#REF!+#REF!+#REF!</f>
        <v>#REF!</v>
      </c>
      <c r="BG48" s="55" t="e">
        <f>#REF!+#REF!+#REF!</f>
        <v>#REF!</v>
      </c>
      <c r="BH48" s="55" t="e">
        <f>#REF!+#REF!+#REF!</f>
        <v>#REF!</v>
      </c>
      <c r="BI48" s="63">
        <f t="shared" si="60"/>
        <v>861.44765055972755</v>
      </c>
      <c r="BJ48" s="64"/>
      <c r="BK48" s="102">
        <f t="shared" si="43"/>
        <v>495.92450117216208</v>
      </c>
      <c r="BL48" s="102">
        <f t="shared" si="24"/>
        <v>75.213613469336039</v>
      </c>
      <c r="BM48" s="102">
        <f t="shared" si="4"/>
        <v>290.30953591822941</v>
      </c>
      <c r="BN48" s="55">
        <f t="shared" si="25"/>
        <v>861.44765055972755</v>
      </c>
      <c r="BO48" s="76">
        <f t="shared" si="69"/>
        <v>833.88367106994895</v>
      </c>
      <c r="BP48" s="77"/>
      <c r="BQ48" s="102">
        <f t="shared" si="44"/>
        <v>495.92450117216208</v>
      </c>
      <c r="BR48" s="102">
        <f t="shared" si="26"/>
        <v>75.213613469336039</v>
      </c>
      <c r="BS48" s="102">
        <f t="shared" si="5"/>
        <v>262.74555642845075</v>
      </c>
      <c r="BT48" s="55">
        <f t="shared" si="27"/>
        <v>833.88367106994883</v>
      </c>
      <c r="BU48" s="76">
        <f t="shared" si="53"/>
        <v>784.17162555972766</v>
      </c>
      <c r="BV48" s="77"/>
      <c r="BW48" s="102">
        <f t="shared" si="45"/>
        <v>495.92450117216208</v>
      </c>
      <c r="BX48" s="102">
        <f t="shared" si="28"/>
        <v>75.213613469336039</v>
      </c>
      <c r="BY48" s="102">
        <f t="shared" si="6"/>
        <v>213.03351091822944</v>
      </c>
      <c r="BZ48" s="55">
        <f t="shared" si="29"/>
        <v>784.17162555972754</v>
      </c>
      <c r="CA48" s="55" t="e">
        <f>#REF!+#REF!+#REF!</f>
        <v>#REF!</v>
      </c>
      <c r="CB48" s="55" t="e">
        <f>#REF!+#REF!+#REF!</f>
        <v>#REF!</v>
      </c>
      <c r="CC48" s="55" t="e">
        <f>#REF!+#REF!+#REF!</f>
        <v>#REF!</v>
      </c>
      <c r="CD48" s="78">
        <f t="shared" si="61"/>
        <v>819.07047555972758</v>
      </c>
      <c r="CE48" s="79"/>
      <c r="CF48" s="102">
        <f t="shared" si="46"/>
        <v>495.92450117216208</v>
      </c>
      <c r="CG48" s="102">
        <f t="shared" si="30"/>
        <v>75.213613469336039</v>
      </c>
      <c r="CH48" s="102">
        <f t="shared" si="7"/>
        <v>247.93236091822939</v>
      </c>
      <c r="CI48" s="55">
        <f t="shared" si="31"/>
        <v>819.07047555972758</v>
      </c>
      <c r="CJ48" s="76">
        <f t="shared" si="54"/>
        <v>678.8438758047015</v>
      </c>
      <c r="CK48" s="77"/>
      <c r="CL48" s="102">
        <f t="shared" si="47"/>
        <v>495.92450117216208</v>
      </c>
      <c r="CM48" s="102">
        <f t="shared" si="32"/>
        <v>75.213613469336039</v>
      </c>
      <c r="CN48" s="102">
        <f t="shared" si="8"/>
        <v>107.70576116320325</v>
      </c>
      <c r="CO48" s="30">
        <f t="shared" si="33"/>
        <v>678.84387580470138</v>
      </c>
      <c r="CP48" s="90">
        <f t="shared" si="62"/>
        <v>786.52094606994888</v>
      </c>
      <c r="CQ48" s="91"/>
      <c r="CR48" s="102">
        <f>(D48*2*($D$16+$D$12)+$E$48*$D$6)*1.25</f>
        <v>495.92450117216208</v>
      </c>
      <c r="CS48" s="102">
        <f t="shared" si="34"/>
        <v>75.213613469336039</v>
      </c>
      <c r="CT48" s="102">
        <f>(CQ29*(D20+D24)+(35/60)*D2)*1.25</f>
        <v>215.38283142845077</v>
      </c>
      <c r="CU48" s="112">
        <f t="shared" ref="CU48:CV48" si="85">(CV$29*($D$20+$D$24)+$D48*2*($D$16+$D$12)+CV$30*$D$2+$E48*$D$6)*1.25</f>
        <v>681.39403260061283</v>
      </c>
      <c r="CV48" s="113">
        <f t="shared" si="85"/>
        <v>495.92450117216208</v>
      </c>
      <c r="CW48" s="103">
        <f>(D48*2*(D16+D12)+E48*D6)*1.25</f>
        <v>495.92450117216208</v>
      </c>
      <c r="CX48" s="103">
        <f t="shared" si="36"/>
        <v>75.213613469336039</v>
      </c>
      <c r="CY48" s="102">
        <f>(CV29*(D20+D24)+(20/60)*D2)*1.25</f>
        <v>110.2559179591147</v>
      </c>
      <c r="CZ48" s="76">
        <f t="shared" si="64"/>
        <v>751.62209606994895</v>
      </c>
      <c r="DA48" s="77"/>
      <c r="DB48" s="102">
        <f>(D48*2*($D$16+$D$12)+$E$48*$D$6)*1.25</f>
        <v>495.92450117216208</v>
      </c>
      <c r="DC48" s="102">
        <f t="shared" si="37"/>
        <v>75.213613469336039</v>
      </c>
      <c r="DD48" s="102">
        <f>(DA29*(D20+D24)+(35/60)*D2)*1.25</f>
        <v>180.48398142845076</v>
      </c>
      <c r="DE48" s="92"/>
    </row>
    <row r="49" spans="1:109">
      <c r="A49" s="17"/>
      <c r="B49" s="2">
        <v>646814</v>
      </c>
      <c r="C49" s="2" t="s">
        <v>71</v>
      </c>
      <c r="D49" s="30">
        <v>21</v>
      </c>
      <c r="E49" s="10">
        <f t="shared" si="38"/>
        <v>0.7</v>
      </c>
      <c r="F49" s="112">
        <f t="shared" si="10"/>
        <v>1207.4888530844808</v>
      </c>
      <c r="G49" s="127"/>
      <c r="H49" s="102">
        <f t="shared" si="49"/>
        <v>743.88675175824324</v>
      </c>
      <c r="I49" s="102">
        <f>(15/60*D2)*1.25</f>
        <v>75.213613469336039</v>
      </c>
      <c r="J49" s="102">
        <f t="shared" si="0"/>
        <v>388.38848785690152</v>
      </c>
      <c r="K49" s="53">
        <f t="shared" si="11"/>
        <v>1207.4888530844808</v>
      </c>
      <c r="L49" s="63">
        <f t="shared" si="56"/>
        <v>981.99146716625125</v>
      </c>
      <c r="M49" s="64"/>
      <c r="N49" s="102">
        <f t="shared" si="65"/>
        <v>743.88675175824324</v>
      </c>
      <c r="O49" s="102">
        <f t="shared" si="39"/>
        <v>75.213613469336039</v>
      </c>
      <c r="P49" s="102">
        <f t="shared" si="40"/>
        <v>162.89110193867205</v>
      </c>
      <c r="Q49" s="30">
        <f t="shared" si="12"/>
        <v>981.99146716625125</v>
      </c>
      <c r="R49" s="30" t="e">
        <f>#REF!+#REF!+#REF!</f>
        <v>#REF!</v>
      </c>
      <c r="S49" s="55" t="e">
        <f>#REF!+#REF!+#REF!</f>
        <v>#REF!</v>
      </c>
      <c r="T49" s="55" t="e">
        <f>#REF!+#REF!+#REF!</f>
        <v>#REF!</v>
      </c>
      <c r="U49" s="55" t="e">
        <f>#REF!+#REF!+#REF!</f>
        <v>#REF!</v>
      </c>
      <c r="V49" s="98">
        <f t="shared" si="1"/>
        <v>924.37073318669388</v>
      </c>
      <c r="W49" s="64"/>
      <c r="X49" s="102">
        <f t="shared" si="66"/>
        <v>743.88675175824324</v>
      </c>
      <c r="Y49" s="102">
        <f t="shared" si="13"/>
        <v>75.213613469336039</v>
      </c>
      <c r="Z49" s="108">
        <f t="shared" si="2"/>
        <v>105.27036795911471</v>
      </c>
      <c r="AA49" s="55">
        <f t="shared" si="14"/>
        <v>924.370733186694</v>
      </c>
      <c r="AB49" s="74">
        <f t="shared" si="67"/>
        <v>994.45534216625117</v>
      </c>
      <c r="AC49" s="75"/>
      <c r="AD49" s="107">
        <f t="shared" si="57"/>
        <v>743.88675175824324</v>
      </c>
      <c r="AE49" s="102">
        <f t="shared" si="15"/>
        <v>75.213613469336039</v>
      </c>
      <c r="AF49" s="102">
        <f t="shared" si="41"/>
        <v>175.35497693867205</v>
      </c>
      <c r="AG49" s="55">
        <f t="shared" si="16"/>
        <v>994.45534216625128</v>
      </c>
      <c r="AH49" s="74">
        <f t="shared" si="50"/>
        <v>1006.9192171662512</v>
      </c>
      <c r="AI49" s="75"/>
      <c r="AJ49" s="102">
        <f t="shared" si="51"/>
        <v>743.88675175824324</v>
      </c>
      <c r="AK49" s="102">
        <f t="shared" si="17"/>
        <v>75.213613469336039</v>
      </c>
      <c r="AL49" s="102">
        <f t="shared" si="58"/>
        <v>187.81885193867208</v>
      </c>
      <c r="AM49" s="55">
        <f t="shared" si="18"/>
        <v>1006.9192171662514</v>
      </c>
      <c r="AN49" s="112">
        <f t="shared" ref="AN49" si="86">(AO$29*($D$20+$D$24)+$D49*2*($D$16+$D$12)+AO$30*$D$2+$E49*$D$6)*1.25</f>
        <v>981.99146716625125</v>
      </c>
      <c r="AO49" s="127"/>
      <c r="AP49" s="102">
        <f t="shared" si="59"/>
        <v>743.88675175824324</v>
      </c>
      <c r="AQ49" s="102">
        <f t="shared" si="19"/>
        <v>75.213613469336039</v>
      </c>
      <c r="AR49" s="102">
        <f t="shared" si="20"/>
        <v>162.89110193867205</v>
      </c>
      <c r="AS49" s="55">
        <f t="shared" si="21"/>
        <v>981.99146716625137</v>
      </c>
      <c r="AT49" s="55" t="e">
        <f>#REF!+#REF!+#REF!</f>
        <v>#REF!</v>
      </c>
      <c r="AU49" s="55" t="e">
        <f>#REF!+#REF!+#REF!</f>
        <v>#REF!</v>
      </c>
      <c r="AV49" s="55" t="e">
        <f>#REF!+#REF!+#REF!</f>
        <v>#REF!</v>
      </c>
      <c r="AW49" s="55" t="e">
        <f>#REF!+#REF!+#REF!</f>
        <v>#REF!</v>
      </c>
      <c r="AX49" s="112">
        <f t="shared" si="52"/>
        <v>906.77785369691514</v>
      </c>
      <c r="AY49" s="120"/>
      <c r="AZ49" s="102">
        <f t="shared" si="42"/>
        <v>743.88675175824324</v>
      </c>
      <c r="BA49" s="102">
        <f t="shared" si="22"/>
        <v>75.213613469336039</v>
      </c>
      <c r="BB49" s="102">
        <f t="shared" si="3"/>
        <v>87.677488469336026</v>
      </c>
      <c r="BC49" s="55">
        <f t="shared" si="23"/>
        <v>906.77785369691537</v>
      </c>
      <c r="BD49" s="55" t="e">
        <f>#REF!+#REF!+#REF!</f>
        <v>#REF!</v>
      </c>
      <c r="BE49" s="55" t="e">
        <f>#REF!+#REF!+#REF!</f>
        <v>#REF!</v>
      </c>
      <c r="BF49" s="55" t="e">
        <f>#REF!+#REF!+#REF!</f>
        <v>#REF!</v>
      </c>
      <c r="BG49" s="55" t="e">
        <f>#REF!+#REF!+#REF!</f>
        <v>#REF!</v>
      </c>
      <c r="BH49" s="55" t="e">
        <f>#REF!+#REF!+#REF!</f>
        <v>#REF!</v>
      </c>
      <c r="BI49" s="63">
        <f t="shared" si="60"/>
        <v>1109.4099011458086</v>
      </c>
      <c r="BJ49" s="64"/>
      <c r="BK49" s="102">
        <f t="shared" si="43"/>
        <v>743.88675175824324</v>
      </c>
      <c r="BL49" s="102">
        <f t="shared" si="24"/>
        <v>75.213613469336039</v>
      </c>
      <c r="BM49" s="102">
        <f t="shared" si="4"/>
        <v>290.30953591822941</v>
      </c>
      <c r="BN49" s="55">
        <f t="shared" si="25"/>
        <v>1109.4099011458088</v>
      </c>
      <c r="BO49" s="76">
        <f t="shared" si="69"/>
        <v>1081.84592165603</v>
      </c>
      <c r="BP49" s="77"/>
      <c r="BQ49" s="102">
        <f t="shared" si="44"/>
        <v>743.88675175824324</v>
      </c>
      <c r="BR49" s="102">
        <f t="shared" si="26"/>
        <v>75.213613469336039</v>
      </c>
      <c r="BS49" s="102">
        <f t="shared" si="5"/>
        <v>262.74555642845075</v>
      </c>
      <c r="BT49" s="55">
        <f t="shared" si="27"/>
        <v>1081.84592165603</v>
      </c>
      <c r="BU49" s="76">
        <f t="shared" si="53"/>
        <v>1032.1338761458085</v>
      </c>
      <c r="BV49" s="77"/>
      <c r="BW49" s="102">
        <f t="shared" si="45"/>
        <v>743.88675175824324</v>
      </c>
      <c r="BX49" s="102">
        <f t="shared" si="28"/>
        <v>75.213613469336039</v>
      </c>
      <c r="BY49" s="102">
        <f t="shared" si="6"/>
        <v>213.03351091822944</v>
      </c>
      <c r="BZ49" s="55">
        <f t="shared" si="29"/>
        <v>1032.1338761458087</v>
      </c>
      <c r="CA49" s="55" t="e">
        <f>#REF!+#REF!+#REF!</f>
        <v>#REF!</v>
      </c>
      <c r="CB49" s="55" t="e">
        <f>#REF!+#REF!+#REF!</f>
        <v>#REF!</v>
      </c>
      <c r="CC49" s="55" t="e">
        <f>#REF!+#REF!+#REF!</f>
        <v>#REF!</v>
      </c>
      <c r="CD49" s="78">
        <f t="shared" si="61"/>
        <v>1067.0327261458085</v>
      </c>
      <c r="CE49" s="79"/>
      <c r="CF49" s="102">
        <f t="shared" si="46"/>
        <v>743.88675175824324</v>
      </c>
      <c r="CG49" s="102">
        <f t="shared" si="30"/>
        <v>75.213613469336039</v>
      </c>
      <c r="CH49" s="102">
        <f t="shared" si="7"/>
        <v>247.93236091822939</v>
      </c>
      <c r="CI49" s="55">
        <f t="shared" si="31"/>
        <v>1067.0327261458087</v>
      </c>
      <c r="CJ49" s="76">
        <f t="shared" si="54"/>
        <v>926.80612639078231</v>
      </c>
      <c r="CK49" s="77"/>
      <c r="CL49" s="102">
        <f t="shared" si="47"/>
        <v>743.88675175824324</v>
      </c>
      <c r="CM49" s="102">
        <f t="shared" si="32"/>
        <v>75.213613469336039</v>
      </c>
      <c r="CN49" s="102">
        <f t="shared" si="8"/>
        <v>107.70576116320325</v>
      </c>
      <c r="CO49" s="30">
        <f t="shared" si="33"/>
        <v>926.80612639078254</v>
      </c>
      <c r="CP49" s="90">
        <f t="shared" si="62"/>
        <v>1034.48319665603</v>
      </c>
      <c r="CQ49" s="91"/>
      <c r="CR49" s="102">
        <f>(D49*2*($D$16+$D$12)+$E$49*$D$6)*1.25</f>
        <v>743.88675175824324</v>
      </c>
      <c r="CS49" s="102">
        <f t="shared" si="34"/>
        <v>75.213613469336039</v>
      </c>
      <c r="CT49" s="102">
        <f>(CQ29*(D20+D24)+(35/60)*D2)*1.25</f>
        <v>215.38283142845077</v>
      </c>
      <c r="CU49" s="112">
        <f t="shared" ref="CU49:CV49" si="87">(CV$29*($D$20+$D$24)+$D49*2*($D$16+$D$12)+CV$30*$D$2+$E49*$D$6)*1.25</f>
        <v>929.35628318669387</v>
      </c>
      <c r="CV49" s="113">
        <f t="shared" si="87"/>
        <v>743.88675175824324</v>
      </c>
      <c r="CW49" s="103">
        <f>(D49*2*(D16+D12)+E49*D6)*1.25</f>
        <v>743.88675175824324</v>
      </c>
      <c r="CX49" s="103">
        <f t="shared" si="36"/>
        <v>75.213613469336039</v>
      </c>
      <c r="CY49" s="102">
        <f>(CV29*(D20+D24)+(20/60)*D2)*1.25</f>
        <v>110.2559179591147</v>
      </c>
      <c r="CZ49" s="76">
        <f t="shared" si="64"/>
        <v>999.58434665602999</v>
      </c>
      <c r="DA49" s="77"/>
      <c r="DB49" s="102">
        <f>(D49*2*($D$16+$D$12)+$E$49*$D$6)*1.25</f>
        <v>743.88675175824324</v>
      </c>
      <c r="DC49" s="102">
        <f t="shared" si="37"/>
        <v>75.213613469336039</v>
      </c>
      <c r="DD49" s="102">
        <f>(DA29*(D20+D24)+(35/60)*D2)*1.25</f>
        <v>180.48398142845076</v>
      </c>
      <c r="DE49" s="92"/>
    </row>
    <row r="50" spans="1:109">
      <c r="A50" s="17"/>
      <c r="B50" s="2">
        <v>646815</v>
      </c>
      <c r="C50" s="2" t="s">
        <v>72</v>
      </c>
      <c r="D50" s="30">
        <v>26</v>
      </c>
      <c r="E50" s="10">
        <f t="shared" si="38"/>
        <v>0.8666666666666667</v>
      </c>
      <c r="F50" s="112">
        <f t="shared" si="10"/>
        <v>1384.6047463602531</v>
      </c>
      <c r="G50" s="127"/>
      <c r="H50" s="102">
        <f t="shared" si="49"/>
        <v>921.00264503401536</v>
      </c>
      <c r="I50" s="102">
        <f>(15/60*D2)*1.25</f>
        <v>75.213613469336039</v>
      </c>
      <c r="J50" s="102">
        <f t="shared" si="0"/>
        <v>388.38848785690152</v>
      </c>
      <c r="K50" s="53">
        <f t="shared" si="11"/>
        <v>1384.6047463602529</v>
      </c>
      <c r="L50" s="63">
        <f t="shared" si="56"/>
        <v>1159.1073604420235</v>
      </c>
      <c r="M50" s="64"/>
      <c r="N50" s="102">
        <f t="shared" si="65"/>
        <v>921.00264503401536</v>
      </c>
      <c r="O50" s="102">
        <f t="shared" si="39"/>
        <v>75.213613469336039</v>
      </c>
      <c r="P50" s="102">
        <f t="shared" si="40"/>
        <v>162.89110193867205</v>
      </c>
      <c r="Q50" s="30">
        <f t="shared" si="12"/>
        <v>1159.1073604420235</v>
      </c>
      <c r="R50" s="30" t="e">
        <f>#REF!+#REF!+#REF!</f>
        <v>#REF!</v>
      </c>
      <c r="S50" s="55" t="e">
        <f>#REF!+#REF!+#REF!</f>
        <v>#REF!</v>
      </c>
      <c r="T50" s="55" t="e">
        <f>#REF!+#REF!+#REF!</f>
        <v>#REF!</v>
      </c>
      <c r="U50" s="55" t="e">
        <f>#REF!+#REF!+#REF!</f>
        <v>#REF!</v>
      </c>
      <c r="V50" s="98">
        <f t="shared" si="1"/>
        <v>1101.4866264624661</v>
      </c>
      <c r="W50" s="64"/>
      <c r="X50" s="102">
        <f t="shared" si="66"/>
        <v>921.00264503401536</v>
      </c>
      <c r="Y50" s="102">
        <f t="shared" si="13"/>
        <v>75.213613469336039</v>
      </c>
      <c r="Z50" s="108">
        <f t="shared" si="2"/>
        <v>105.27036795911471</v>
      </c>
      <c r="AA50" s="55">
        <f t="shared" si="14"/>
        <v>1101.4866264624661</v>
      </c>
      <c r="AB50" s="74">
        <f t="shared" si="67"/>
        <v>1171.5712354420234</v>
      </c>
      <c r="AC50" s="75"/>
      <c r="AD50" s="107">
        <f t="shared" si="57"/>
        <v>921.00264503401536</v>
      </c>
      <c r="AE50" s="102">
        <f t="shared" si="15"/>
        <v>75.213613469336039</v>
      </c>
      <c r="AF50" s="102">
        <f t="shared" si="41"/>
        <v>175.35497693867205</v>
      </c>
      <c r="AG50" s="55">
        <f t="shared" si="16"/>
        <v>1171.5712354420234</v>
      </c>
      <c r="AH50" s="74">
        <f t="shared" si="50"/>
        <v>1184.0351104420236</v>
      </c>
      <c r="AI50" s="75"/>
      <c r="AJ50" s="102">
        <f t="shared" si="51"/>
        <v>921.00264503401536</v>
      </c>
      <c r="AK50" s="102">
        <f t="shared" si="17"/>
        <v>75.213613469336039</v>
      </c>
      <c r="AL50" s="102">
        <f t="shared" si="58"/>
        <v>187.81885193867208</v>
      </c>
      <c r="AM50" s="55">
        <f t="shared" si="18"/>
        <v>1184.0351104420236</v>
      </c>
      <c r="AN50" s="112">
        <f t="shared" ref="AN50" si="88">(AO$29*($D$20+$D$24)+$D50*2*($D$16+$D$12)+AO$30*$D$2+$E50*$D$6)*1.25</f>
        <v>1159.1073604420235</v>
      </c>
      <c r="AO50" s="127"/>
      <c r="AP50" s="102">
        <f t="shared" si="59"/>
        <v>921.00264503401536</v>
      </c>
      <c r="AQ50" s="102">
        <f t="shared" si="19"/>
        <v>75.213613469336039</v>
      </c>
      <c r="AR50" s="102">
        <f t="shared" si="20"/>
        <v>162.89110193867205</v>
      </c>
      <c r="AS50" s="55">
        <f t="shared" si="21"/>
        <v>1159.1073604420235</v>
      </c>
      <c r="AT50" s="55" t="e">
        <f>#REF!+#REF!+#REF!</f>
        <v>#REF!</v>
      </c>
      <c r="AU50" s="55" t="e">
        <f>#REF!+#REF!+#REF!</f>
        <v>#REF!</v>
      </c>
      <c r="AV50" s="55" t="e">
        <f>#REF!+#REF!+#REF!</f>
        <v>#REF!</v>
      </c>
      <c r="AW50" s="55" t="e">
        <f>#REF!+#REF!+#REF!</f>
        <v>#REF!</v>
      </c>
      <c r="AX50" s="112">
        <f t="shared" si="52"/>
        <v>1083.8937469726873</v>
      </c>
      <c r="AY50" s="120"/>
      <c r="AZ50" s="102">
        <f t="shared" si="42"/>
        <v>921.00264503401536</v>
      </c>
      <c r="BA50" s="102">
        <f t="shared" si="22"/>
        <v>75.213613469336039</v>
      </c>
      <c r="BB50" s="102">
        <f t="shared" si="3"/>
        <v>87.677488469336026</v>
      </c>
      <c r="BC50" s="55">
        <f t="shared" si="23"/>
        <v>1083.8937469726875</v>
      </c>
      <c r="BD50" s="55" t="e">
        <f>#REF!+#REF!+#REF!</f>
        <v>#REF!</v>
      </c>
      <c r="BE50" s="55" t="e">
        <f>#REF!+#REF!+#REF!</f>
        <v>#REF!</v>
      </c>
      <c r="BF50" s="55" t="e">
        <f>#REF!+#REF!+#REF!</f>
        <v>#REF!</v>
      </c>
      <c r="BG50" s="55" t="e">
        <f>#REF!+#REF!+#REF!</f>
        <v>#REF!</v>
      </c>
      <c r="BH50" s="55" t="e">
        <f>#REF!+#REF!+#REF!</f>
        <v>#REF!</v>
      </c>
      <c r="BI50" s="63">
        <f t="shared" si="60"/>
        <v>1286.5257944215807</v>
      </c>
      <c r="BJ50" s="64"/>
      <c r="BK50" s="102">
        <f t="shared" si="43"/>
        <v>921.00264503401536</v>
      </c>
      <c r="BL50" s="102">
        <f t="shared" si="24"/>
        <v>75.213613469336039</v>
      </c>
      <c r="BM50" s="102">
        <f t="shared" si="4"/>
        <v>290.30953591822941</v>
      </c>
      <c r="BN50" s="55">
        <f t="shared" si="25"/>
        <v>1286.5257944215809</v>
      </c>
      <c r="BO50" s="76">
        <f t="shared" si="69"/>
        <v>1258.9618149318021</v>
      </c>
      <c r="BP50" s="77"/>
      <c r="BQ50" s="102">
        <f t="shared" si="44"/>
        <v>921.00264503401536</v>
      </c>
      <c r="BR50" s="102">
        <f t="shared" si="26"/>
        <v>75.213613469336039</v>
      </c>
      <c r="BS50" s="102">
        <f t="shared" si="5"/>
        <v>262.74555642845075</v>
      </c>
      <c r="BT50" s="55">
        <f t="shared" si="27"/>
        <v>1258.9618149318021</v>
      </c>
      <c r="BU50" s="76">
        <f t="shared" si="53"/>
        <v>1209.2497694215808</v>
      </c>
      <c r="BV50" s="77"/>
      <c r="BW50" s="102">
        <f t="shared" si="45"/>
        <v>921.00264503401536</v>
      </c>
      <c r="BX50" s="102">
        <f t="shared" si="28"/>
        <v>75.213613469336039</v>
      </c>
      <c r="BY50" s="102">
        <f t="shared" si="6"/>
        <v>213.03351091822944</v>
      </c>
      <c r="BZ50" s="55">
        <f t="shared" si="29"/>
        <v>1209.2497694215808</v>
      </c>
      <c r="CA50" s="55" t="e">
        <f>#REF!+#REF!+#REF!</f>
        <v>#REF!</v>
      </c>
      <c r="CB50" s="55" t="e">
        <f>#REF!+#REF!+#REF!</f>
        <v>#REF!</v>
      </c>
      <c r="CC50" s="55" t="e">
        <f>#REF!+#REF!+#REF!</f>
        <v>#REF!</v>
      </c>
      <c r="CD50" s="78">
        <f t="shared" si="61"/>
        <v>1244.1486194215806</v>
      </c>
      <c r="CE50" s="79"/>
      <c r="CF50" s="102">
        <f t="shared" si="46"/>
        <v>921.00264503401536</v>
      </c>
      <c r="CG50" s="102">
        <f t="shared" si="30"/>
        <v>75.213613469336039</v>
      </c>
      <c r="CH50" s="102">
        <f t="shared" si="7"/>
        <v>247.93236091822939</v>
      </c>
      <c r="CI50" s="55">
        <f t="shared" si="31"/>
        <v>1244.1486194215809</v>
      </c>
      <c r="CJ50" s="76">
        <f t="shared" si="54"/>
        <v>1103.9220196665544</v>
      </c>
      <c r="CK50" s="77"/>
      <c r="CL50" s="102">
        <f t="shared" si="47"/>
        <v>921.00264503401536</v>
      </c>
      <c r="CM50" s="102">
        <f t="shared" si="32"/>
        <v>75.213613469336039</v>
      </c>
      <c r="CN50" s="102">
        <f t="shared" si="8"/>
        <v>107.70576116320325</v>
      </c>
      <c r="CO50" s="30">
        <f t="shared" si="33"/>
        <v>1103.9220196665547</v>
      </c>
      <c r="CP50" s="90">
        <f t="shared" si="62"/>
        <v>1211.5990899318022</v>
      </c>
      <c r="CQ50" s="91"/>
      <c r="CR50" s="102">
        <f>(D50*2*($D$16+$D$12)+$E$50*$D$6)*1.25</f>
        <v>921.00264503401536</v>
      </c>
      <c r="CS50" s="102">
        <f t="shared" si="34"/>
        <v>75.213613469336039</v>
      </c>
      <c r="CT50" s="102">
        <f>(CQ29*(D20+D24)+(35/60)*D2)*1.25</f>
        <v>215.38283142845077</v>
      </c>
      <c r="CU50" s="112">
        <f t="shared" ref="CU50:CV50" si="89">(CV$29*($D$20+$D$24)+$D50*2*($D$16+$D$12)+CV$30*$D$2+$E50*$D$6)*1.25</f>
        <v>1106.4721764624662</v>
      </c>
      <c r="CV50" s="113">
        <f t="shared" si="89"/>
        <v>921.00264503401536</v>
      </c>
      <c r="CW50" s="103">
        <f>(D50*2*(D16+D12)+E50*D6)*1.25</f>
        <v>921.00264503401536</v>
      </c>
      <c r="CX50" s="103">
        <f t="shared" si="36"/>
        <v>75.213613469336039</v>
      </c>
      <c r="CY50" s="102">
        <f>(CV29*(D20+D24)+(20/60)*D2)*1.25</f>
        <v>110.2559179591147</v>
      </c>
      <c r="CZ50" s="76">
        <f t="shared" si="64"/>
        <v>1176.7002399318021</v>
      </c>
      <c r="DA50" s="77"/>
      <c r="DB50" s="102">
        <f>(D50*2*($D$16+$D$12)+$E$50*$D$6)*1.25</f>
        <v>921.00264503401536</v>
      </c>
      <c r="DC50" s="102">
        <f t="shared" si="37"/>
        <v>75.213613469336039</v>
      </c>
      <c r="DD50" s="102">
        <f>(DA29*(D20+D24)+(35/60)*D2)*1.25</f>
        <v>180.48398142845076</v>
      </c>
      <c r="DE50" s="92"/>
    </row>
    <row r="51" spans="1:109">
      <c r="A51" s="17" t="s">
        <v>73</v>
      </c>
      <c r="B51" s="2">
        <v>646812</v>
      </c>
      <c r="C51" s="2" t="s">
        <v>74</v>
      </c>
      <c r="D51" s="30">
        <v>12</v>
      </c>
      <c r="E51" s="10">
        <f t="shared" si="38"/>
        <v>0.4</v>
      </c>
      <c r="F51" s="112">
        <f t="shared" si="10"/>
        <v>888.68024518809079</v>
      </c>
      <c r="G51" s="127"/>
      <c r="H51" s="102">
        <f t="shared" si="49"/>
        <v>425.07814386185322</v>
      </c>
      <c r="I51" s="102">
        <f>(15/60*D2)*1.25</f>
        <v>75.213613469336039</v>
      </c>
      <c r="J51" s="102">
        <f t="shared" si="0"/>
        <v>388.38848785690152</v>
      </c>
      <c r="K51" s="53">
        <f t="shared" si="11"/>
        <v>888.68024518809079</v>
      </c>
      <c r="L51" s="63">
        <f t="shared" si="56"/>
        <v>663.18285926986141</v>
      </c>
      <c r="M51" s="64"/>
      <c r="N51" s="102">
        <f t="shared" si="65"/>
        <v>425.07814386185322</v>
      </c>
      <c r="O51" s="102">
        <f t="shared" si="39"/>
        <v>75.213613469336039</v>
      </c>
      <c r="P51" s="102">
        <f t="shared" si="40"/>
        <v>162.89110193867205</v>
      </c>
      <c r="Q51" s="30">
        <f t="shared" si="12"/>
        <v>663.1828592698613</v>
      </c>
      <c r="R51" s="30" t="e">
        <f>#REF!+#REF!+#REF!</f>
        <v>#REF!</v>
      </c>
      <c r="S51" s="55" t="e">
        <f>#REF!+#REF!+#REF!</f>
        <v>#REF!</v>
      </c>
      <c r="T51" s="55" t="e">
        <f>#REF!+#REF!+#REF!</f>
        <v>#REF!</v>
      </c>
      <c r="U51" s="55" t="e">
        <f>#REF!+#REF!+#REF!</f>
        <v>#REF!</v>
      </c>
      <c r="V51" s="98">
        <f t="shared" si="1"/>
        <v>605.56212529030404</v>
      </c>
      <c r="W51" s="64"/>
      <c r="X51" s="102">
        <f t="shared" si="66"/>
        <v>425.07814386185322</v>
      </c>
      <c r="Y51" s="102">
        <f t="shared" si="13"/>
        <v>75.213613469336039</v>
      </c>
      <c r="Z51" s="108">
        <f t="shared" si="2"/>
        <v>105.27036795911471</v>
      </c>
      <c r="AA51" s="55">
        <f t="shared" si="14"/>
        <v>605.56212529030404</v>
      </c>
      <c r="AB51" s="74">
        <f t="shared" si="67"/>
        <v>675.64673426986133</v>
      </c>
      <c r="AC51" s="75"/>
      <c r="AD51" s="107">
        <f t="shared" si="57"/>
        <v>425.07814386185322</v>
      </c>
      <c r="AE51" s="102">
        <f t="shared" si="15"/>
        <v>75.213613469336039</v>
      </c>
      <c r="AF51" s="102">
        <f t="shared" si="41"/>
        <v>175.35497693867205</v>
      </c>
      <c r="AG51" s="55">
        <f t="shared" si="16"/>
        <v>675.64673426986133</v>
      </c>
      <c r="AH51" s="74">
        <f t="shared" si="50"/>
        <v>688.11060926986124</v>
      </c>
      <c r="AI51" s="75"/>
      <c r="AJ51" s="102">
        <f t="shared" si="51"/>
        <v>425.07814386185322</v>
      </c>
      <c r="AK51" s="102">
        <f t="shared" si="17"/>
        <v>75.213613469336039</v>
      </c>
      <c r="AL51" s="102">
        <f t="shared" si="58"/>
        <v>187.81885193867208</v>
      </c>
      <c r="AM51" s="55">
        <f t="shared" si="18"/>
        <v>688.11060926986136</v>
      </c>
      <c r="AN51" s="112">
        <f t="shared" ref="AN51" si="90">(AO$29*($D$20+$D$24)+$D51*2*($D$16+$D$12)+AO$30*$D$2+$E51*$D$6)*1.25</f>
        <v>663.18285926986141</v>
      </c>
      <c r="AO51" s="127"/>
      <c r="AP51" s="102">
        <f t="shared" si="59"/>
        <v>425.07814386185322</v>
      </c>
      <c r="AQ51" s="102">
        <f t="shared" si="19"/>
        <v>75.213613469336039</v>
      </c>
      <c r="AR51" s="102">
        <f t="shared" si="20"/>
        <v>162.89110193867205</v>
      </c>
      <c r="AS51" s="55">
        <f t="shared" si="21"/>
        <v>663.1828592698613</v>
      </c>
      <c r="AT51" s="55" t="e">
        <f>#REF!+#REF!+#REF!</f>
        <v>#REF!</v>
      </c>
      <c r="AU51" s="55" t="e">
        <f>#REF!+#REF!+#REF!</f>
        <v>#REF!</v>
      </c>
      <c r="AV51" s="55" t="e">
        <f>#REF!+#REF!+#REF!</f>
        <v>#REF!</v>
      </c>
      <c r="AW51" s="55" t="e">
        <f>#REF!+#REF!+#REF!</f>
        <v>#REF!</v>
      </c>
      <c r="AX51" s="112">
        <f t="shared" si="52"/>
        <v>587.9692458005253</v>
      </c>
      <c r="AY51" s="120"/>
      <c r="AZ51" s="102">
        <f t="shared" si="42"/>
        <v>425.07814386185322</v>
      </c>
      <c r="BA51" s="102">
        <f t="shared" si="22"/>
        <v>75.213613469336039</v>
      </c>
      <c r="BB51" s="102">
        <f t="shared" si="3"/>
        <v>87.677488469336026</v>
      </c>
      <c r="BC51" s="55">
        <f t="shared" si="23"/>
        <v>587.9692458005253</v>
      </c>
      <c r="BD51" s="55" t="e">
        <f>#REF!+#REF!+#REF!</f>
        <v>#REF!</v>
      </c>
      <c r="BE51" s="55" t="e">
        <f>#REF!+#REF!+#REF!</f>
        <v>#REF!</v>
      </c>
      <c r="BF51" s="55" t="e">
        <f>#REF!+#REF!+#REF!</f>
        <v>#REF!</v>
      </c>
      <c r="BG51" s="55" t="e">
        <f>#REF!+#REF!+#REF!</f>
        <v>#REF!</v>
      </c>
      <c r="BH51" s="55" t="e">
        <f>#REF!+#REF!+#REF!</f>
        <v>#REF!</v>
      </c>
      <c r="BI51" s="63">
        <f t="shared" si="60"/>
        <v>790.60129324941863</v>
      </c>
      <c r="BJ51" s="64"/>
      <c r="BK51" s="102">
        <f t="shared" si="43"/>
        <v>425.07814386185322</v>
      </c>
      <c r="BL51" s="102">
        <f t="shared" si="24"/>
        <v>75.213613469336039</v>
      </c>
      <c r="BM51" s="102">
        <f t="shared" si="4"/>
        <v>290.30953591822941</v>
      </c>
      <c r="BN51" s="55">
        <f t="shared" si="25"/>
        <v>790.60129324941863</v>
      </c>
      <c r="BO51" s="76">
        <f t="shared" si="69"/>
        <v>763.03731375963991</v>
      </c>
      <c r="BP51" s="77"/>
      <c r="BQ51" s="102">
        <f t="shared" si="44"/>
        <v>425.07814386185322</v>
      </c>
      <c r="BR51" s="102">
        <f t="shared" si="26"/>
        <v>75.213613469336039</v>
      </c>
      <c r="BS51" s="102">
        <f t="shared" si="5"/>
        <v>262.74555642845075</v>
      </c>
      <c r="BT51" s="55">
        <f t="shared" si="27"/>
        <v>763.03731375964003</v>
      </c>
      <c r="BU51" s="76">
        <f t="shared" si="53"/>
        <v>713.32526824941863</v>
      </c>
      <c r="BV51" s="77"/>
      <c r="BW51" s="102">
        <f t="shared" si="45"/>
        <v>425.07814386185322</v>
      </c>
      <c r="BX51" s="102">
        <f t="shared" si="28"/>
        <v>75.213613469336039</v>
      </c>
      <c r="BY51" s="102">
        <f t="shared" si="6"/>
        <v>213.03351091822944</v>
      </c>
      <c r="BZ51" s="55">
        <f t="shared" si="29"/>
        <v>713.32526824941874</v>
      </c>
      <c r="CA51" s="55" t="e">
        <f>#REF!+#REF!+#REF!</f>
        <v>#REF!</v>
      </c>
      <c r="CB51" s="55" t="e">
        <f>#REF!+#REF!+#REF!</f>
        <v>#REF!</v>
      </c>
      <c r="CC51" s="55" t="e">
        <f>#REF!+#REF!+#REF!</f>
        <v>#REF!</v>
      </c>
      <c r="CD51" s="78">
        <f t="shared" si="61"/>
        <v>748.22411824941867</v>
      </c>
      <c r="CE51" s="79"/>
      <c r="CF51" s="102">
        <f t="shared" si="46"/>
        <v>425.07814386185322</v>
      </c>
      <c r="CG51" s="102">
        <f t="shared" si="30"/>
        <v>75.213613469336039</v>
      </c>
      <c r="CH51" s="102">
        <f t="shared" si="7"/>
        <v>247.93236091822939</v>
      </c>
      <c r="CI51" s="55">
        <f t="shared" si="31"/>
        <v>748.22411824941867</v>
      </c>
      <c r="CJ51" s="76">
        <f t="shared" si="54"/>
        <v>607.99751849439258</v>
      </c>
      <c r="CK51" s="77"/>
      <c r="CL51" s="102">
        <f t="shared" si="47"/>
        <v>425.07814386185322</v>
      </c>
      <c r="CM51" s="102">
        <f t="shared" si="32"/>
        <v>75.213613469336039</v>
      </c>
      <c r="CN51" s="102">
        <f t="shared" si="8"/>
        <v>107.70576116320325</v>
      </c>
      <c r="CO51" s="30">
        <f t="shared" si="33"/>
        <v>607.99751849439258</v>
      </c>
      <c r="CP51" s="90">
        <f t="shared" si="62"/>
        <v>715.67458875964007</v>
      </c>
      <c r="CQ51" s="91"/>
      <c r="CR51" s="102">
        <f>(D51*2*($D$16+$D$12)+$E$51*$D$6)*1.25</f>
        <v>425.07814386185322</v>
      </c>
      <c r="CS51" s="102">
        <f t="shared" si="34"/>
        <v>75.213613469336039</v>
      </c>
      <c r="CT51" s="102">
        <f>(CQ29*(D20+D24)+(35/60)*D2)*1.25</f>
        <v>215.38283142845077</v>
      </c>
      <c r="CU51" s="112">
        <f t="shared" ref="CU51:CV51" si="91">(CV$29*($D$20+$D$24)+$D51*2*($D$16+$D$12)+CV$30*$D$2+$E51*$D$6)*1.25</f>
        <v>610.54767529030403</v>
      </c>
      <c r="CV51" s="113">
        <f t="shared" si="91"/>
        <v>425.07814386185322</v>
      </c>
      <c r="CW51" s="103">
        <f>(D51*2*(D16+D12)+E51*D6)*1.25</f>
        <v>425.07814386185322</v>
      </c>
      <c r="CX51" s="103">
        <f t="shared" si="36"/>
        <v>75.213613469336039</v>
      </c>
      <c r="CY51" s="102">
        <f>(CV29*(D20+D24)+(20/60)*D2)*1.25</f>
        <v>110.2559179591147</v>
      </c>
      <c r="CZ51" s="76">
        <f t="shared" si="64"/>
        <v>680.77573875964003</v>
      </c>
      <c r="DA51" s="77"/>
      <c r="DB51" s="102">
        <f>(D51*2*($D$16+$D$12)+$E$51*$D$6)*1.25</f>
        <v>425.07814386185322</v>
      </c>
      <c r="DC51" s="102">
        <f t="shared" si="37"/>
        <v>75.213613469336039</v>
      </c>
      <c r="DD51" s="102">
        <f>(DA29*(D20+D24)+(35/60)*D2)*1.25</f>
        <v>180.48398142845076</v>
      </c>
      <c r="DE51" s="92"/>
    </row>
    <row r="52" spans="1:109">
      <c r="A52" s="17"/>
      <c r="B52" s="2">
        <v>646812</v>
      </c>
      <c r="C52" s="2" t="s">
        <v>75</v>
      </c>
      <c r="D52" s="30">
        <v>26</v>
      </c>
      <c r="E52" s="10">
        <f t="shared" si="38"/>
        <v>0.8666666666666667</v>
      </c>
      <c r="F52" s="112">
        <f t="shared" si="10"/>
        <v>1384.6047463602531</v>
      </c>
      <c r="G52" s="127"/>
      <c r="H52" s="102">
        <f t="shared" si="49"/>
        <v>921.00264503401536</v>
      </c>
      <c r="I52" s="102">
        <f>(15/60*D2)*1.25</f>
        <v>75.213613469336039</v>
      </c>
      <c r="J52" s="102">
        <f t="shared" si="0"/>
        <v>388.38848785690152</v>
      </c>
      <c r="K52" s="53">
        <f t="shared" si="11"/>
        <v>1384.6047463602529</v>
      </c>
      <c r="L52" s="63">
        <f t="shared" si="56"/>
        <v>1159.1073604420235</v>
      </c>
      <c r="M52" s="64"/>
      <c r="N52" s="102">
        <f t="shared" si="65"/>
        <v>921.00264503401536</v>
      </c>
      <c r="O52" s="102">
        <f t="shared" si="39"/>
        <v>75.213613469336039</v>
      </c>
      <c r="P52" s="102">
        <f t="shared" si="40"/>
        <v>162.89110193867205</v>
      </c>
      <c r="Q52" s="30">
        <f t="shared" si="12"/>
        <v>1159.1073604420235</v>
      </c>
      <c r="R52" s="30" t="e">
        <f>#REF!+#REF!+#REF!</f>
        <v>#REF!</v>
      </c>
      <c r="S52" s="55" t="e">
        <f>#REF!+#REF!+#REF!</f>
        <v>#REF!</v>
      </c>
      <c r="T52" s="55" t="e">
        <f>#REF!+#REF!+#REF!</f>
        <v>#REF!</v>
      </c>
      <c r="U52" s="55" t="e">
        <f>#REF!+#REF!+#REF!</f>
        <v>#REF!</v>
      </c>
      <c r="V52" s="98">
        <f t="shared" si="1"/>
        <v>1101.4866264624661</v>
      </c>
      <c r="W52" s="64"/>
      <c r="X52" s="102">
        <f t="shared" si="66"/>
        <v>921.00264503401536</v>
      </c>
      <c r="Y52" s="102">
        <f t="shared" si="13"/>
        <v>75.213613469336039</v>
      </c>
      <c r="Z52" s="108">
        <f t="shared" si="2"/>
        <v>105.27036795911471</v>
      </c>
      <c r="AA52" s="55">
        <f t="shared" si="14"/>
        <v>1101.4866264624661</v>
      </c>
      <c r="AB52" s="74">
        <f t="shared" si="67"/>
        <v>1171.5712354420234</v>
      </c>
      <c r="AC52" s="75"/>
      <c r="AD52" s="107">
        <f t="shared" si="57"/>
        <v>921.00264503401536</v>
      </c>
      <c r="AE52" s="102">
        <f t="shared" si="15"/>
        <v>75.213613469336039</v>
      </c>
      <c r="AF52" s="102">
        <f t="shared" si="41"/>
        <v>175.35497693867205</v>
      </c>
      <c r="AG52" s="55">
        <f t="shared" si="16"/>
        <v>1171.5712354420234</v>
      </c>
      <c r="AH52" s="74">
        <f t="shared" si="50"/>
        <v>1184.0351104420236</v>
      </c>
      <c r="AI52" s="75"/>
      <c r="AJ52" s="102">
        <f t="shared" si="51"/>
        <v>921.00264503401536</v>
      </c>
      <c r="AK52" s="102">
        <f t="shared" si="17"/>
        <v>75.213613469336039</v>
      </c>
      <c r="AL52" s="102">
        <f t="shared" si="58"/>
        <v>187.81885193867208</v>
      </c>
      <c r="AM52" s="55">
        <f t="shared" si="18"/>
        <v>1184.0351104420236</v>
      </c>
      <c r="AN52" s="112">
        <f t="shared" ref="AN52" si="92">(AO$29*($D$20+$D$24)+$D52*2*($D$16+$D$12)+AO$30*$D$2+$E52*$D$6)*1.25</f>
        <v>1159.1073604420235</v>
      </c>
      <c r="AO52" s="127"/>
      <c r="AP52" s="102">
        <f t="shared" si="59"/>
        <v>921.00264503401536</v>
      </c>
      <c r="AQ52" s="102">
        <f t="shared" si="19"/>
        <v>75.213613469336039</v>
      </c>
      <c r="AR52" s="102">
        <f t="shared" si="20"/>
        <v>162.89110193867205</v>
      </c>
      <c r="AS52" s="55">
        <f t="shared" si="21"/>
        <v>1159.1073604420235</v>
      </c>
      <c r="AT52" s="55" t="e">
        <f>#REF!+#REF!+#REF!</f>
        <v>#REF!</v>
      </c>
      <c r="AU52" s="55" t="e">
        <f>#REF!+#REF!+#REF!</f>
        <v>#REF!</v>
      </c>
      <c r="AV52" s="55" t="e">
        <f>#REF!+#REF!+#REF!</f>
        <v>#REF!</v>
      </c>
      <c r="AW52" s="55" t="e">
        <f>#REF!+#REF!+#REF!</f>
        <v>#REF!</v>
      </c>
      <c r="AX52" s="112">
        <f t="shared" si="52"/>
        <v>1083.8937469726873</v>
      </c>
      <c r="AY52" s="120"/>
      <c r="AZ52" s="102">
        <f t="shared" si="42"/>
        <v>921.00264503401536</v>
      </c>
      <c r="BA52" s="102">
        <f t="shared" si="22"/>
        <v>75.213613469336039</v>
      </c>
      <c r="BB52" s="102">
        <f t="shared" si="3"/>
        <v>87.677488469336026</v>
      </c>
      <c r="BC52" s="55">
        <f t="shared" si="23"/>
        <v>1083.8937469726875</v>
      </c>
      <c r="BD52" s="55" t="e">
        <f>#REF!+#REF!+#REF!</f>
        <v>#REF!</v>
      </c>
      <c r="BE52" s="55" t="e">
        <f>#REF!+#REF!+#REF!</f>
        <v>#REF!</v>
      </c>
      <c r="BF52" s="55" t="e">
        <f>#REF!+#REF!+#REF!</f>
        <v>#REF!</v>
      </c>
      <c r="BG52" s="55" t="e">
        <f>#REF!+#REF!+#REF!</f>
        <v>#REF!</v>
      </c>
      <c r="BH52" s="55" t="e">
        <f>#REF!+#REF!+#REF!</f>
        <v>#REF!</v>
      </c>
      <c r="BI52" s="63">
        <f t="shared" si="60"/>
        <v>1286.5257944215807</v>
      </c>
      <c r="BJ52" s="64"/>
      <c r="BK52" s="102">
        <f t="shared" si="43"/>
        <v>921.00264503401536</v>
      </c>
      <c r="BL52" s="102">
        <f t="shared" si="24"/>
        <v>75.213613469336039</v>
      </c>
      <c r="BM52" s="102">
        <f t="shared" si="4"/>
        <v>290.30953591822941</v>
      </c>
      <c r="BN52" s="55">
        <f t="shared" si="25"/>
        <v>1286.5257944215809</v>
      </c>
      <c r="BO52" s="76">
        <f t="shared" si="69"/>
        <v>1258.9618149318021</v>
      </c>
      <c r="BP52" s="77"/>
      <c r="BQ52" s="102">
        <f t="shared" si="44"/>
        <v>921.00264503401536</v>
      </c>
      <c r="BR52" s="102">
        <f t="shared" si="26"/>
        <v>75.213613469336039</v>
      </c>
      <c r="BS52" s="102">
        <f t="shared" si="5"/>
        <v>262.74555642845075</v>
      </c>
      <c r="BT52" s="55">
        <f t="shared" si="27"/>
        <v>1258.9618149318021</v>
      </c>
      <c r="BU52" s="76">
        <f t="shared" si="53"/>
        <v>1209.2497694215808</v>
      </c>
      <c r="BV52" s="77"/>
      <c r="BW52" s="102">
        <f t="shared" si="45"/>
        <v>921.00264503401536</v>
      </c>
      <c r="BX52" s="102">
        <f t="shared" si="28"/>
        <v>75.213613469336039</v>
      </c>
      <c r="BY52" s="102">
        <f t="shared" si="6"/>
        <v>213.03351091822944</v>
      </c>
      <c r="BZ52" s="55">
        <f t="shared" si="29"/>
        <v>1209.2497694215808</v>
      </c>
      <c r="CA52" s="55" t="e">
        <f>#REF!+#REF!+#REF!</f>
        <v>#REF!</v>
      </c>
      <c r="CB52" s="55" t="e">
        <f>#REF!+#REF!+#REF!</f>
        <v>#REF!</v>
      </c>
      <c r="CC52" s="55" t="e">
        <f>#REF!+#REF!+#REF!</f>
        <v>#REF!</v>
      </c>
      <c r="CD52" s="78">
        <f t="shared" si="61"/>
        <v>1244.1486194215806</v>
      </c>
      <c r="CE52" s="79"/>
      <c r="CF52" s="102">
        <f t="shared" si="46"/>
        <v>921.00264503401536</v>
      </c>
      <c r="CG52" s="102">
        <f t="shared" si="30"/>
        <v>75.213613469336039</v>
      </c>
      <c r="CH52" s="102">
        <f t="shared" si="7"/>
        <v>247.93236091822939</v>
      </c>
      <c r="CI52" s="55">
        <f t="shared" si="31"/>
        <v>1244.1486194215809</v>
      </c>
      <c r="CJ52" s="76">
        <f t="shared" si="54"/>
        <v>1103.9220196665544</v>
      </c>
      <c r="CK52" s="77"/>
      <c r="CL52" s="102">
        <f t="shared" si="47"/>
        <v>921.00264503401536</v>
      </c>
      <c r="CM52" s="102">
        <f t="shared" si="32"/>
        <v>75.213613469336039</v>
      </c>
      <c r="CN52" s="102">
        <f t="shared" si="8"/>
        <v>107.70576116320325</v>
      </c>
      <c r="CO52" s="30">
        <f t="shared" si="33"/>
        <v>1103.9220196665547</v>
      </c>
      <c r="CP52" s="90">
        <f t="shared" si="62"/>
        <v>1211.5990899318022</v>
      </c>
      <c r="CQ52" s="91"/>
      <c r="CR52" s="102">
        <f>(D52*2*($D$16+$D$12)+$E$52*$D$6)*1.25</f>
        <v>921.00264503401536</v>
      </c>
      <c r="CS52" s="102">
        <f t="shared" si="34"/>
        <v>75.213613469336039</v>
      </c>
      <c r="CT52" s="102">
        <f>(CQ29*(D20+D24)+(35/60)*D2)*1.25</f>
        <v>215.38283142845077</v>
      </c>
      <c r="CU52" s="112">
        <f t="shared" ref="CU52:CV52" si="93">(CV$29*($D$20+$D$24)+$D52*2*($D$16+$D$12)+CV$30*$D$2+$E52*$D$6)*1.25</f>
        <v>1106.4721764624662</v>
      </c>
      <c r="CV52" s="113">
        <f t="shared" si="93"/>
        <v>921.00264503401536</v>
      </c>
      <c r="CW52" s="103">
        <f>(D52*2*(D16+D12)+E52*D6)*1.25</f>
        <v>921.00264503401536</v>
      </c>
      <c r="CX52" s="103">
        <f t="shared" si="36"/>
        <v>75.213613469336039</v>
      </c>
      <c r="CY52" s="102">
        <f>(CV29*(D20+D24)+(20/60)*D2)*1.25</f>
        <v>110.2559179591147</v>
      </c>
      <c r="CZ52" s="76">
        <f t="shared" si="64"/>
        <v>1176.7002399318021</v>
      </c>
      <c r="DA52" s="77"/>
      <c r="DB52" s="102">
        <f>(D52*2*($D$16+$D$12)+$E$52*$D$6)*1.25</f>
        <v>921.00264503401536</v>
      </c>
      <c r="DC52" s="102">
        <f t="shared" si="37"/>
        <v>75.213613469336039</v>
      </c>
      <c r="DD52" s="102">
        <f>(DA29*(D20+D24)+(35/60)*D2)*1.25</f>
        <v>180.48398142845076</v>
      </c>
      <c r="DE52" s="92"/>
    </row>
    <row r="53" spans="1:109" s="16" customFormat="1">
      <c r="A53" s="27"/>
      <c r="B53" s="14">
        <v>646812</v>
      </c>
      <c r="C53" s="14" t="s">
        <v>76</v>
      </c>
      <c r="D53" s="38">
        <v>19</v>
      </c>
      <c r="E53" s="15">
        <f t="shared" si="38"/>
        <v>0.6333333333333333</v>
      </c>
      <c r="F53" s="112">
        <f t="shared" si="10"/>
        <v>1136.6424957741717</v>
      </c>
      <c r="G53" s="127"/>
      <c r="H53" s="102">
        <f t="shared" si="49"/>
        <v>673.04039444793432</v>
      </c>
      <c r="I53" s="107">
        <f>(15/60*D2)*1.25</f>
        <v>75.213613469336039</v>
      </c>
      <c r="J53" s="102">
        <f t="shared" si="0"/>
        <v>388.38848785690152</v>
      </c>
      <c r="K53" s="53">
        <f t="shared" si="11"/>
        <v>1136.6424957741719</v>
      </c>
      <c r="L53" s="63">
        <f t="shared" si="56"/>
        <v>911.14510985594234</v>
      </c>
      <c r="M53" s="65"/>
      <c r="N53" s="102">
        <f t="shared" si="65"/>
        <v>673.04039444793432</v>
      </c>
      <c r="O53" s="102">
        <f t="shared" si="39"/>
        <v>75.213613469336039</v>
      </c>
      <c r="P53" s="102">
        <f t="shared" si="40"/>
        <v>162.89110193867205</v>
      </c>
      <c r="Q53" s="30">
        <f t="shared" si="12"/>
        <v>911.14510985594234</v>
      </c>
      <c r="R53" s="30" t="e">
        <f>#REF!+#REF!+#REF!</f>
        <v>#REF!</v>
      </c>
      <c r="S53" s="55" t="e">
        <f>#REF!+#REF!+#REF!</f>
        <v>#REF!</v>
      </c>
      <c r="T53" s="55" t="e">
        <f>#REF!+#REF!+#REF!</f>
        <v>#REF!</v>
      </c>
      <c r="U53" s="55" t="e">
        <f>#REF!+#REF!+#REF!</f>
        <v>#REF!</v>
      </c>
      <c r="V53" s="98">
        <f t="shared" si="1"/>
        <v>853.52437587638508</v>
      </c>
      <c r="W53" s="65"/>
      <c r="X53" s="102">
        <f t="shared" si="66"/>
        <v>673.04039444793432</v>
      </c>
      <c r="Y53" s="102">
        <f t="shared" si="13"/>
        <v>75.213613469336039</v>
      </c>
      <c r="Z53" s="108">
        <f t="shared" si="2"/>
        <v>105.27036795911471</v>
      </c>
      <c r="AA53" s="55">
        <f t="shared" si="14"/>
        <v>853.52437587638508</v>
      </c>
      <c r="AB53" s="74">
        <f t="shared" si="67"/>
        <v>923.60898485594237</v>
      </c>
      <c r="AC53" s="75"/>
      <c r="AD53" s="107">
        <f t="shared" si="57"/>
        <v>673.04039444793432</v>
      </c>
      <c r="AE53" s="102">
        <f t="shared" si="15"/>
        <v>75.213613469336039</v>
      </c>
      <c r="AF53" s="102">
        <f t="shared" si="41"/>
        <v>175.35497693867205</v>
      </c>
      <c r="AG53" s="55">
        <f t="shared" si="16"/>
        <v>923.60898485594248</v>
      </c>
      <c r="AH53" s="74">
        <f t="shared" si="50"/>
        <v>936.07285985594228</v>
      </c>
      <c r="AI53" s="75"/>
      <c r="AJ53" s="102">
        <f t="shared" si="51"/>
        <v>673.04039444793432</v>
      </c>
      <c r="AK53" s="102">
        <f t="shared" si="17"/>
        <v>75.213613469336039</v>
      </c>
      <c r="AL53" s="102">
        <f t="shared" si="58"/>
        <v>187.81885193867208</v>
      </c>
      <c r="AM53" s="55">
        <f t="shared" si="18"/>
        <v>936.0728598559424</v>
      </c>
      <c r="AN53" s="112">
        <f t="shared" ref="AN53" si="94">(AO$29*($D$20+$D$24)+$D53*2*($D$16+$D$12)+AO$30*$D$2+$E53*$D$6)*1.25</f>
        <v>911.14510985594234</v>
      </c>
      <c r="AO53" s="127"/>
      <c r="AP53" s="102">
        <f t="shared" si="59"/>
        <v>673.04039444793432</v>
      </c>
      <c r="AQ53" s="102">
        <f t="shared" si="19"/>
        <v>75.213613469336039</v>
      </c>
      <c r="AR53" s="102">
        <f t="shared" si="20"/>
        <v>162.89110193867205</v>
      </c>
      <c r="AS53" s="55">
        <f t="shared" si="21"/>
        <v>911.14510985594234</v>
      </c>
      <c r="AT53" s="55" t="e">
        <f>#REF!+#REF!+#REF!</f>
        <v>#REF!</v>
      </c>
      <c r="AU53" s="55" t="e">
        <f>#REF!+#REF!+#REF!</f>
        <v>#REF!</v>
      </c>
      <c r="AV53" s="55" t="e">
        <f>#REF!+#REF!+#REF!</f>
        <v>#REF!</v>
      </c>
      <c r="AW53" s="55" t="e">
        <f>#REF!+#REF!+#REF!</f>
        <v>#REF!</v>
      </c>
      <c r="AX53" s="112">
        <f t="shared" si="52"/>
        <v>835.93149638660634</v>
      </c>
      <c r="AY53" s="120"/>
      <c r="AZ53" s="102">
        <f t="shared" si="42"/>
        <v>673.04039444793432</v>
      </c>
      <c r="BA53" s="102">
        <f t="shared" si="22"/>
        <v>75.213613469336039</v>
      </c>
      <c r="BB53" s="102">
        <f t="shared" si="3"/>
        <v>87.677488469336026</v>
      </c>
      <c r="BC53" s="55">
        <f t="shared" si="23"/>
        <v>835.93149638660634</v>
      </c>
      <c r="BD53" s="55" t="e">
        <f>#REF!+#REF!+#REF!</f>
        <v>#REF!</v>
      </c>
      <c r="BE53" s="55" t="e">
        <f>#REF!+#REF!+#REF!</f>
        <v>#REF!</v>
      </c>
      <c r="BF53" s="55" t="e">
        <f>#REF!+#REF!+#REF!</f>
        <v>#REF!</v>
      </c>
      <c r="BG53" s="55" t="e">
        <f>#REF!+#REF!+#REF!</f>
        <v>#REF!</v>
      </c>
      <c r="BH53" s="55" t="e">
        <f>#REF!+#REF!+#REF!</f>
        <v>#REF!</v>
      </c>
      <c r="BI53" s="63">
        <f t="shared" si="60"/>
        <v>1038.5635438354998</v>
      </c>
      <c r="BJ53" s="65"/>
      <c r="BK53" s="102">
        <f t="shared" si="43"/>
        <v>673.04039444793432</v>
      </c>
      <c r="BL53" s="102">
        <f t="shared" si="24"/>
        <v>75.213613469336039</v>
      </c>
      <c r="BM53" s="102">
        <f t="shared" si="4"/>
        <v>290.30953591822941</v>
      </c>
      <c r="BN53" s="55">
        <f t="shared" si="25"/>
        <v>1038.5635438354998</v>
      </c>
      <c r="BO53" s="76">
        <f t="shared" si="69"/>
        <v>1010.9995643457211</v>
      </c>
      <c r="BP53" s="77"/>
      <c r="BQ53" s="102">
        <f t="shared" si="44"/>
        <v>673.04039444793432</v>
      </c>
      <c r="BR53" s="102">
        <f t="shared" si="26"/>
        <v>75.213613469336039</v>
      </c>
      <c r="BS53" s="102">
        <f t="shared" si="5"/>
        <v>262.74555642845075</v>
      </c>
      <c r="BT53" s="55">
        <f t="shared" si="27"/>
        <v>1010.9995643457212</v>
      </c>
      <c r="BU53" s="76">
        <f t="shared" si="53"/>
        <v>961.28751883549967</v>
      </c>
      <c r="BV53" s="77"/>
      <c r="BW53" s="102">
        <f t="shared" si="45"/>
        <v>673.04039444793432</v>
      </c>
      <c r="BX53" s="102">
        <f t="shared" si="28"/>
        <v>75.213613469336039</v>
      </c>
      <c r="BY53" s="102">
        <f t="shared" si="6"/>
        <v>213.03351091822944</v>
      </c>
      <c r="BZ53" s="55">
        <f t="shared" si="29"/>
        <v>961.28751883549978</v>
      </c>
      <c r="CA53" s="55" t="e">
        <f>#REF!+#REF!+#REF!</f>
        <v>#REF!</v>
      </c>
      <c r="CB53" s="55" t="e">
        <f>#REF!+#REF!+#REF!</f>
        <v>#REF!</v>
      </c>
      <c r="CC53" s="55" t="e">
        <f>#REF!+#REF!+#REF!</f>
        <v>#REF!</v>
      </c>
      <c r="CD53" s="78">
        <f t="shared" si="61"/>
        <v>996.18636883549971</v>
      </c>
      <c r="CE53" s="79"/>
      <c r="CF53" s="102">
        <f t="shared" si="46"/>
        <v>673.04039444793432</v>
      </c>
      <c r="CG53" s="102">
        <f t="shared" si="30"/>
        <v>75.213613469336039</v>
      </c>
      <c r="CH53" s="102">
        <f t="shared" si="7"/>
        <v>247.93236091822939</v>
      </c>
      <c r="CI53" s="55">
        <f t="shared" si="31"/>
        <v>996.18636883549971</v>
      </c>
      <c r="CJ53" s="76">
        <f t="shared" si="54"/>
        <v>855.95976908047362</v>
      </c>
      <c r="CK53" s="77"/>
      <c r="CL53" s="102">
        <f t="shared" si="47"/>
        <v>673.04039444793432</v>
      </c>
      <c r="CM53" s="102">
        <f t="shared" si="32"/>
        <v>75.213613469336039</v>
      </c>
      <c r="CN53" s="102">
        <f t="shared" si="8"/>
        <v>107.70576116320325</v>
      </c>
      <c r="CO53" s="30">
        <f t="shared" si="33"/>
        <v>855.95976908047362</v>
      </c>
      <c r="CP53" s="90">
        <f t="shared" si="62"/>
        <v>963.636839345721</v>
      </c>
      <c r="CQ53" s="91"/>
      <c r="CR53" s="102">
        <f>(D53*2*($D$16+$D$12)+$E$53*$D$6)*1.25</f>
        <v>673.04039444793432</v>
      </c>
      <c r="CS53" s="102">
        <f t="shared" si="34"/>
        <v>75.213613469336039</v>
      </c>
      <c r="CT53" s="102">
        <f>(CQ29*(D20+D24)+(35/60)*D2)*1.25</f>
        <v>215.38283142845077</v>
      </c>
      <c r="CU53" s="112">
        <f t="shared" ref="CU53:CV53" si="95">(CV$29*($D$20+$D$24)+$D53*2*($D$16+$D$12)+CV$30*$D$2+$E53*$D$6)*1.25</f>
        <v>858.50992587638507</v>
      </c>
      <c r="CV53" s="113">
        <f t="shared" si="95"/>
        <v>673.04039444793432</v>
      </c>
      <c r="CW53" s="103">
        <f>(D53*2*(D16+D12)+E53*D6)*1.25</f>
        <v>673.04039444793432</v>
      </c>
      <c r="CX53" s="103">
        <f t="shared" si="36"/>
        <v>75.213613469336039</v>
      </c>
      <c r="CY53" s="102">
        <f>(CV29*(D20+D24)+(20/60)*D2)*1.25</f>
        <v>110.2559179591147</v>
      </c>
      <c r="CZ53" s="76">
        <f t="shared" si="64"/>
        <v>928.73798934572108</v>
      </c>
      <c r="DA53" s="77"/>
      <c r="DB53" s="102">
        <f>(D53*2*($D$16+$D$12)+$E$53*$D$6)*1.25</f>
        <v>673.04039444793432</v>
      </c>
      <c r="DC53" s="102">
        <f t="shared" si="37"/>
        <v>75.213613469336039</v>
      </c>
      <c r="DD53" s="102">
        <f>(DA29*(D20+D24)+(35/60)*D2)*1.25</f>
        <v>180.48398142845076</v>
      </c>
      <c r="DE53" s="92"/>
    </row>
    <row r="54" spans="1:109" s="16" customFormat="1">
      <c r="A54" s="27"/>
      <c r="B54" s="14">
        <v>646812</v>
      </c>
      <c r="C54" s="14" t="s">
        <v>77</v>
      </c>
      <c r="D54" s="38">
        <v>19</v>
      </c>
      <c r="E54" s="15">
        <f t="shared" si="38"/>
        <v>0.6333333333333333</v>
      </c>
      <c r="F54" s="112">
        <f t="shared" si="10"/>
        <v>1136.6424957741717</v>
      </c>
      <c r="G54" s="127"/>
      <c r="H54" s="102">
        <f t="shared" si="49"/>
        <v>673.04039444793432</v>
      </c>
      <c r="I54" s="107">
        <f>(15/60*D2)*1.25</f>
        <v>75.213613469336039</v>
      </c>
      <c r="J54" s="102">
        <f t="shared" si="0"/>
        <v>388.38848785690152</v>
      </c>
      <c r="K54" s="53">
        <f t="shared" si="11"/>
        <v>1136.6424957741719</v>
      </c>
      <c r="L54" s="63">
        <f t="shared" si="56"/>
        <v>911.14510985594234</v>
      </c>
      <c r="M54" s="65"/>
      <c r="N54" s="102">
        <f t="shared" si="65"/>
        <v>673.04039444793432</v>
      </c>
      <c r="O54" s="102">
        <f t="shared" si="39"/>
        <v>75.213613469336039</v>
      </c>
      <c r="P54" s="102">
        <f t="shared" si="40"/>
        <v>162.89110193867205</v>
      </c>
      <c r="Q54" s="30">
        <f t="shared" si="12"/>
        <v>911.14510985594234</v>
      </c>
      <c r="R54" s="30" t="e">
        <f>#REF!+#REF!+#REF!</f>
        <v>#REF!</v>
      </c>
      <c r="S54" s="55" t="e">
        <f>#REF!+#REF!+#REF!</f>
        <v>#REF!</v>
      </c>
      <c r="T54" s="55" t="e">
        <f>#REF!+#REF!+#REF!</f>
        <v>#REF!</v>
      </c>
      <c r="U54" s="55" t="e">
        <f>#REF!+#REF!+#REF!</f>
        <v>#REF!</v>
      </c>
      <c r="V54" s="98">
        <f t="shared" si="1"/>
        <v>853.52437587638508</v>
      </c>
      <c r="W54" s="65"/>
      <c r="X54" s="102">
        <f t="shared" si="66"/>
        <v>673.04039444793432</v>
      </c>
      <c r="Y54" s="102">
        <f t="shared" si="13"/>
        <v>75.213613469336039</v>
      </c>
      <c r="Z54" s="108">
        <f t="shared" si="2"/>
        <v>105.27036795911471</v>
      </c>
      <c r="AA54" s="55">
        <f t="shared" si="14"/>
        <v>853.52437587638508</v>
      </c>
      <c r="AB54" s="74">
        <f t="shared" si="67"/>
        <v>923.60898485594237</v>
      </c>
      <c r="AC54" s="75"/>
      <c r="AD54" s="107">
        <f t="shared" si="57"/>
        <v>673.04039444793432</v>
      </c>
      <c r="AE54" s="102">
        <f t="shared" si="15"/>
        <v>75.213613469336039</v>
      </c>
      <c r="AF54" s="102">
        <f t="shared" si="41"/>
        <v>175.35497693867205</v>
      </c>
      <c r="AG54" s="55">
        <f t="shared" si="16"/>
        <v>923.60898485594248</v>
      </c>
      <c r="AH54" s="74">
        <f t="shared" si="50"/>
        <v>936.07285985594228</v>
      </c>
      <c r="AI54" s="75"/>
      <c r="AJ54" s="102">
        <f t="shared" si="51"/>
        <v>673.04039444793432</v>
      </c>
      <c r="AK54" s="102">
        <f t="shared" si="17"/>
        <v>75.213613469336039</v>
      </c>
      <c r="AL54" s="102">
        <f t="shared" si="58"/>
        <v>187.81885193867208</v>
      </c>
      <c r="AM54" s="55">
        <f t="shared" si="18"/>
        <v>936.0728598559424</v>
      </c>
      <c r="AN54" s="112">
        <f t="shared" ref="AN54" si="96">(AO$29*($D$20+$D$24)+$D54*2*($D$16+$D$12)+AO$30*$D$2+$E54*$D$6)*1.25</f>
        <v>911.14510985594234</v>
      </c>
      <c r="AO54" s="127"/>
      <c r="AP54" s="102">
        <f t="shared" si="59"/>
        <v>673.04039444793432</v>
      </c>
      <c r="AQ54" s="102">
        <f t="shared" si="19"/>
        <v>75.213613469336039</v>
      </c>
      <c r="AR54" s="102">
        <f t="shared" si="20"/>
        <v>162.89110193867205</v>
      </c>
      <c r="AS54" s="55">
        <f t="shared" si="21"/>
        <v>911.14510985594234</v>
      </c>
      <c r="AT54" s="55" t="e">
        <f>#REF!+#REF!+#REF!</f>
        <v>#REF!</v>
      </c>
      <c r="AU54" s="55" t="e">
        <f>#REF!+#REF!+#REF!</f>
        <v>#REF!</v>
      </c>
      <c r="AV54" s="55" t="e">
        <f>#REF!+#REF!+#REF!</f>
        <v>#REF!</v>
      </c>
      <c r="AW54" s="55" t="e">
        <f>#REF!+#REF!+#REF!</f>
        <v>#REF!</v>
      </c>
      <c r="AX54" s="112">
        <f t="shared" si="52"/>
        <v>835.93149638660634</v>
      </c>
      <c r="AY54" s="120"/>
      <c r="AZ54" s="102">
        <f t="shared" si="42"/>
        <v>673.04039444793432</v>
      </c>
      <c r="BA54" s="102">
        <f t="shared" si="22"/>
        <v>75.213613469336039</v>
      </c>
      <c r="BB54" s="102">
        <f t="shared" si="3"/>
        <v>87.677488469336026</v>
      </c>
      <c r="BC54" s="55">
        <f t="shared" si="23"/>
        <v>835.93149638660634</v>
      </c>
      <c r="BD54" s="55" t="e">
        <f>#REF!+#REF!+#REF!</f>
        <v>#REF!</v>
      </c>
      <c r="BE54" s="55" t="e">
        <f>#REF!+#REF!+#REF!</f>
        <v>#REF!</v>
      </c>
      <c r="BF54" s="55" t="e">
        <f>#REF!+#REF!+#REF!</f>
        <v>#REF!</v>
      </c>
      <c r="BG54" s="55" t="e">
        <f>#REF!+#REF!+#REF!</f>
        <v>#REF!</v>
      </c>
      <c r="BH54" s="55" t="e">
        <f>#REF!+#REF!+#REF!</f>
        <v>#REF!</v>
      </c>
      <c r="BI54" s="63">
        <f t="shared" si="60"/>
        <v>1038.5635438354998</v>
      </c>
      <c r="BJ54" s="65"/>
      <c r="BK54" s="102">
        <f t="shared" si="43"/>
        <v>673.04039444793432</v>
      </c>
      <c r="BL54" s="102">
        <f t="shared" si="24"/>
        <v>75.213613469336039</v>
      </c>
      <c r="BM54" s="102">
        <f t="shared" si="4"/>
        <v>290.30953591822941</v>
      </c>
      <c r="BN54" s="55">
        <f t="shared" si="25"/>
        <v>1038.5635438354998</v>
      </c>
      <c r="BO54" s="76">
        <f t="shared" si="69"/>
        <v>1010.9995643457211</v>
      </c>
      <c r="BP54" s="77"/>
      <c r="BQ54" s="102">
        <f t="shared" si="44"/>
        <v>673.04039444793432</v>
      </c>
      <c r="BR54" s="102">
        <f t="shared" si="26"/>
        <v>75.213613469336039</v>
      </c>
      <c r="BS54" s="102">
        <f t="shared" si="5"/>
        <v>262.74555642845075</v>
      </c>
      <c r="BT54" s="55">
        <f t="shared" si="27"/>
        <v>1010.9995643457212</v>
      </c>
      <c r="BU54" s="76">
        <f t="shared" si="53"/>
        <v>961.28751883549967</v>
      </c>
      <c r="BV54" s="77"/>
      <c r="BW54" s="102">
        <f t="shared" si="45"/>
        <v>673.04039444793432</v>
      </c>
      <c r="BX54" s="102">
        <f t="shared" si="28"/>
        <v>75.213613469336039</v>
      </c>
      <c r="BY54" s="102">
        <f t="shared" si="6"/>
        <v>213.03351091822944</v>
      </c>
      <c r="BZ54" s="55">
        <f t="shared" si="29"/>
        <v>961.28751883549978</v>
      </c>
      <c r="CA54" s="55" t="e">
        <f>#REF!+#REF!+#REF!</f>
        <v>#REF!</v>
      </c>
      <c r="CB54" s="55" t="e">
        <f>#REF!+#REF!+#REF!</f>
        <v>#REF!</v>
      </c>
      <c r="CC54" s="55" t="e">
        <f>#REF!+#REF!+#REF!</f>
        <v>#REF!</v>
      </c>
      <c r="CD54" s="78">
        <f t="shared" si="61"/>
        <v>996.18636883549971</v>
      </c>
      <c r="CE54" s="79"/>
      <c r="CF54" s="102">
        <f t="shared" si="46"/>
        <v>673.04039444793432</v>
      </c>
      <c r="CG54" s="102">
        <f t="shared" si="30"/>
        <v>75.213613469336039</v>
      </c>
      <c r="CH54" s="102">
        <f t="shared" si="7"/>
        <v>247.93236091822939</v>
      </c>
      <c r="CI54" s="55">
        <f t="shared" si="31"/>
        <v>996.18636883549971</v>
      </c>
      <c r="CJ54" s="76">
        <f t="shared" si="54"/>
        <v>855.95976908047362</v>
      </c>
      <c r="CK54" s="77"/>
      <c r="CL54" s="102">
        <f t="shared" si="47"/>
        <v>673.04039444793432</v>
      </c>
      <c r="CM54" s="102">
        <f t="shared" si="32"/>
        <v>75.213613469336039</v>
      </c>
      <c r="CN54" s="102">
        <f t="shared" si="8"/>
        <v>107.70576116320325</v>
      </c>
      <c r="CO54" s="30">
        <f t="shared" si="33"/>
        <v>855.95976908047362</v>
      </c>
      <c r="CP54" s="90">
        <f t="shared" si="62"/>
        <v>963.636839345721</v>
      </c>
      <c r="CQ54" s="91"/>
      <c r="CR54" s="102">
        <f>(D54*2*($D$16+$D$12)+$E$54*$D$6)*1.25</f>
        <v>673.04039444793432</v>
      </c>
      <c r="CS54" s="102">
        <f t="shared" si="34"/>
        <v>75.213613469336039</v>
      </c>
      <c r="CT54" s="102">
        <f>(CQ29*(D20+D24)+(35/60)*D2)*1.25</f>
        <v>215.38283142845077</v>
      </c>
      <c r="CU54" s="112">
        <f t="shared" ref="CU54:CV54" si="97">(CV$29*($D$20+$D$24)+$D54*2*($D$16+$D$12)+CV$30*$D$2+$E54*$D$6)*1.25</f>
        <v>858.50992587638507</v>
      </c>
      <c r="CV54" s="113">
        <f t="shared" si="97"/>
        <v>673.04039444793432</v>
      </c>
      <c r="CW54" s="103">
        <f>(D54*2*(D16+D12)+E54*D6)*1.25</f>
        <v>673.04039444793432</v>
      </c>
      <c r="CX54" s="103">
        <f t="shared" si="36"/>
        <v>75.213613469336039</v>
      </c>
      <c r="CY54" s="102">
        <f>(CV29*(D20+D24)+(20/60)*D2)*1.25</f>
        <v>110.2559179591147</v>
      </c>
      <c r="CZ54" s="76">
        <f t="shared" si="64"/>
        <v>928.73798934572108</v>
      </c>
      <c r="DA54" s="77"/>
      <c r="DB54" s="102">
        <f>(D54*2*($D$16+$D$12)+$E$54*$D$6)*1.25</f>
        <v>673.04039444793432</v>
      </c>
      <c r="DC54" s="102">
        <f t="shared" si="37"/>
        <v>75.213613469336039</v>
      </c>
      <c r="DD54" s="102">
        <f>(DA29*(D20+D24)+(35/60)*D2)*1.25</f>
        <v>180.48398142845076</v>
      </c>
      <c r="DE54" s="92"/>
    </row>
    <row r="55" spans="1:109">
      <c r="A55" s="17" t="s">
        <v>79</v>
      </c>
      <c r="B55" s="2">
        <v>646804</v>
      </c>
      <c r="C55" s="2" t="s">
        <v>78</v>
      </c>
      <c r="D55" s="30">
        <v>18</v>
      </c>
      <c r="E55" s="10">
        <f t="shared" si="38"/>
        <v>0.6</v>
      </c>
      <c r="F55" s="112">
        <f t="shared" si="10"/>
        <v>1101.2193171190174</v>
      </c>
      <c r="G55" s="127"/>
      <c r="H55" s="102">
        <f t="shared" si="49"/>
        <v>637.61721579277992</v>
      </c>
      <c r="I55" s="107">
        <f>(15/60*D2)*1.25</f>
        <v>75.213613469336039</v>
      </c>
      <c r="J55" s="102">
        <f t="shared" si="0"/>
        <v>388.38848785690152</v>
      </c>
      <c r="K55" s="53">
        <f t="shared" si="11"/>
        <v>1101.2193171190174</v>
      </c>
      <c r="L55" s="63">
        <f t="shared" si="56"/>
        <v>875.72193120078794</v>
      </c>
      <c r="M55" s="64"/>
      <c r="N55" s="102">
        <f t="shared" si="65"/>
        <v>637.61721579277992</v>
      </c>
      <c r="O55" s="102">
        <f t="shared" si="39"/>
        <v>75.213613469336039</v>
      </c>
      <c r="P55" s="102">
        <f t="shared" si="40"/>
        <v>162.89110193867205</v>
      </c>
      <c r="Q55" s="30">
        <f t="shared" si="12"/>
        <v>875.72193120078794</v>
      </c>
      <c r="R55" s="30" t="e">
        <f>#REF!+#REF!+#REF!</f>
        <v>#REF!</v>
      </c>
      <c r="S55" s="55" t="e">
        <f>#REF!+#REF!+#REF!</f>
        <v>#REF!</v>
      </c>
      <c r="T55" s="55" t="e">
        <f>#REF!+#REF!+#REF!</f>
        <v>#REF!</v>
      </c>
      <c r="U55" s="55" t="e">
        <f>#REF!+#REF!+#REF!</f>
        <v>#REF!</v>
      </c>
      <c r="V55" s="98">
        <f t="shared" si="1"/>
        <v>818.10119722123068</v>
      </c>
      <c r="W55" s="64"/>
      <c r="X55" s="102">
        <f t="shared" si="66"/>
        <v>637.61721579277992</v>
      </c>
      <c r="Y55" s="102">
        <f t="shared" si="13"/>
        <v>75.213613469336039</v>
      </c>
      <c r="Z55" s="108">
        <f t="shared" si="2"/>
        <v>105.27036795911471</v>
      </c>
      <c r="AA55" s="55">
        <f t="shared" si="14"/>
        <v>818.10119722123068</v>
      </c>
      <c r="AB55" s="74">
        <f t="shared" si="67"/>
        <v>888.18580620078808</v>
      </c>
      <c r="AC55" s="75"/>
      <c r="AD55" s="107">
        <f t="shared" si="57"/>
        <v>637.61721579277992</v>
      </c>
      <c r="AE55" s="102">
        <f t="shared" si="15"/>
        <v>75.213613469336039</v>
      </c>
      <c r="AF55" s="102">
        <f t="shared" si="41"/>
        <v>175.35497693867205</v>
      </c>
      <c r="AG55" s="55">
        <f t="shared" si="16"/>
        <v>888.18580620078797</v>
      </c>
      <c r="AH55" s="74">
        <f t="shared" si="50"/>
        <v>900.649681200788</v>
      </c>
      <c r="AI55" s="75"/>
      <c r="AJ55" s="102">
        <f t="shared" si="51"/>
        <v>637.61721579277992</v>
      </c>
      <c r="AK55" s="102">
        <f t="shared" si="17"/>
        <v>75.213613469336039</v>
      </c>
      <c r="AL55" s="102">
        <f t="shared" si="58"/>
        <v>187.81885193867208</v>
      </c>
      <c r="AM55" s="55">
        <f t="shared" si="18"/>
        <v>900.64968120078811</v>
      </c>
      <c r="AN55" s="112">
        <f t="shared" ref="AN55" si="98">(AO$29*($D$20+$D$24)+$D55*2*($D$16+$D$12)+AO$30*$D$2+$E55*$D$6)*1.25</f>
        <v>875.72193120078794</v>
      </c>
      <c r="AO55" s="127"/>
      <c r="AP55" s="102">
        <f t="shared" si="59"/>
        <v>637.61721579277992</v>
      </c>
      <c r="AQ55" s="102">
        <f t="shared" si="19"/>
        <v>75.213613469336039</v>
      </c>
      <c r="AR55" s="102">
        <f t="shared" si="20"/>
        <v>162.89110193867205</v>
      </c>
      <c r="AS55" s="55">
        <f t="shared" si="21"/>
        <v>875.72193120078805</v>
      </c>
      <c r="AT55" s="55" t="e">
        <f>#REF!+#REF!+#REF!</f>
        <v>#REF!</v>
      </c>
      <c r="AU55" s="55" t="e">
        <f>#REF!+#REF!+#REF!</f>
        <v>#REF!</v>
      </c>
      <c r="AV55" s="55" t="e">
        <f>#REF!+#REF!+#REF!</f>
        <v>#REF!</v>
      </c>
      <c r="AW55" s="55" t="e">
        <f>#REF!+#REF!+#REF!</f>
        <v>#REF!</v>
      </c>
      <c r="AX55" s="112">
        <f t="shared" si="52"/>
        <v>800.50831773145194</v>
      </c>
      <c r="AY55" s="120"/>
      <c r="AZ55" s="102">
        <f t="shared" si="42"/>
        <v>637.61721579277992</v>
      </c>
      <c r="BA55" s="102">
        <f t="shared" si="22"/>
        <v>75.213613469336039</v>
      </c>
      <c r="BB55" s="102">
        <f t="shared" si="3"/>
        <v>87.677488469336026</v>
      </c>
      <c r="BC55" s="55">
        <f t="shared" si="23"/>
        <v>800.50831773145205</v>
      </c>
      <c r="BD55" s="55" t="e">
        <f>#REF!+#REF!+#REF!</f>
        <v>#REF!</v>
      </c>
      <c r="BE55" s="55" t="e">
        <f>#REF!+#REF!+#REF!</f>
        <v>#REF!</v>
      </c>
      <c r="BF55" s="55" t="e">
        <f>#REF!+#REF!+#REF!</f>
        <v>#REF!</v>
      </c>
      <c r="BG55" s="55" t="e">
        <f>#REF!+#REF!+#REF!</f>
        <v>#REF!</v>
      </c>
      <c r="BH55" s="55" t="e">
        <f>#REF!+#REF!+#REF!</f>
        <v>#REF!</v>
      </c>
      <c r="BI55" s="63">
        <f t="shared" si="60"/>
        <v>1003.1403651803453</v>
      </c>
      <c r="BJ55" s="64"/>
      <c r="BK55" s="102">
        <f t="shared" si="43"/>
        <v>637.61721579277992</v>
      </c>
      <c r="BL55" s="102">
        <f t="shared" si="24"/>
        <v>75.213613469336039</v>
      </c>
      <c r="BM55" s="102">
        <f t="shared" si="4"/>
        <v>290.30953591822941</v>
      </c>
      <c r="BN55" s="55">
        <f t="shared" si="25"/>
        <v>1003.1403651803454</v>
      </c>
      <c r="BO55" s="76">
        <f t="shared" si="69"/>
        <v>975.57638569056667</v>
      </c>
      <c r="BP55" s="77"/>
      <c r="BQ55" s="102">
        <f t="shared" si="44"/>
        <v>637.61721579277992</v>
      </c>
      <c r="BR55" s="102">
        <f t="shared" si="26"/>
        <v>75.213613469336039</v>
      </c>
      <c r="BS55" s="102">
        <f t="shared" si="5"/>
        <v>262.74555642845075</v>
      </c>
      <c r="BT55" s="55">
        <f t="shared" si="27"/>
        <v>975.57638569056667</v>
      </c>
      <c r="BU55" s="76">
        <f t="shared" si="53"/>
        <v>925.86434018034538</v>
      </c>
      <c r="BV55" s="77"/>
      <c r="BW55" s="102">
        <f t="shared" si="45"/>
        <v>637.61721579277992</v>
      </c>
      <c r="BX55" s="102">
        <f t="shared" si="28"/>
        <v>75.213613469336039</v>
      </c>
      <c r="BY55" s="102">
        <f t="shared" si="6"/>
        <v>213.03351091822944</v>
      </c>
      <c r="BZ55" s="55">
        <f t="shared" si="29"/>
        <v>925.86434018034538</v>
      </c>
      <c r="CA55" s="55" t="e">
        <f>#REF!+#REF!+#REF!</f>
        <v>#REF!</v>
      </c>
      <c r="CB55" s="55" t="e">
        <f>#REF!+#REF!+#REF!</f>
        <v>#REF!</v>
      </c>
      <c r="CC55" s="55" t="e">
        <f>#REF!+#REF!+#REF!</f>
        <v>#REF!</v>
      </c>
      <c r="CD55" s="78">
        <f t="shared" si="61"/>
        <v>960.76319018034519</v>
      </c>
      <c r="CE55" s="79"/>
      <c r="CF55" s="102">
        <f t="shared" si="46"/>
        <v>637.61721579277992</v>
      </c>
      <c r="CG55" s="102">
        <f t="shared" si="30"/>
        <v>75.213613469336039</v>
      </c>
      <c r="CH55" s="102">
        <f t="shared" si="7"/>
        <v>247.93236091822939</v>
      </c>
      <c r="CI55" s="55">
        <f t="shared" si="31"/>
        <v>960.76319018034542</v>
      </c>
      <c r="CJ55" s="76">
        <f t="shared" si="54"/>
        <v>820.53659042531922</v>
      </c>
      <c r="CK55" s="77"/>
      <c r="CL55" s="102">
        <f t="shared" si="47"/>
        <v>637.61721579277992</v>
      </c>
      <c r="CM55" s="102">
        <f t="shared" si="32"/>
        <v>75.213613469336039</v>
      </c>
      <c r="CN55" s="102">
        <f t="shared" si="8"/>
        <v>107.70576116320325</v>
      </c>
      <c r="CO55" s="30">
        <f t="shared" si="33"/>
        <v>820.53659042531922</v>
      </c>
      <c r="CP55" s="90">
        <f t="shared" si="62"/>
        <v>928.21366069056671</v>
      </c>
      <c r="CQ55" s="91"/>
      <c r="CR55" s="102">
        <f>(D55*2*($D$16+$D$12)+$E$55*$D$6)*1.25</f>
        <v>637.61721579277992</v>
      </c>
      <c r="CS55" s="102">
        <f t="shared" si="34"/>
        <v>75.213613469336039</v>
      </c>
      <c r="CT55" s="102">
        <f>(CQ29*(D20+D24)+(35/60)*D2)*1.25</f>
        <v>215.38283142845077</v>
      </c>
      <c r="CU55" s="112">
        <f t="shared" ref="CU55:CV55" si="99">(CV$29*($D$20+$D$24)+$D55*2*($D$16+$D$12)+CV$30*$D$2+$E55*$D$6)*1.25</f>
        <v>823.08674722123078</v>
      </c>
      <c r="CV55" s="113">
        <f t="shared" si="99"/>
        <v>637.61721579277992</v>
      </c>
      <c r="CW55" s="103">
        <f>(D55*2*(D16+D12)+E55*D6)*1.25</f>
        <v>637.61721579277992</v>
      </c>
      <c r="CX55" s="103">
        <f t="shared" si="36"/>
        <v>75.213613469336039</v>
      </c>
      <c r="CY55" s="102">
        <f>(CV29*(D20+D24)+(20/60)*D2)*1.25</f>
        <v>110.2559179591147</v>
      </c>
      <c r="CZ55" s="76">
        <f t="shared" si="64"/>
        <v>893.31481069056679</v>
      </c>
      <c r="DA55" s="77"/>
      <c r="DB55" s="102">
        <f>(D55*2*($D$16+$D$12)+$E$55*$D$6)*1.25</f>
        <v>637.61721579277992</v>
      </c>
      <c r="DC55" s="102">
        <f t="shared" si="37"/>
        <v>75.213613469336039</v>
      </c>
      <c r="DD55" s="102">
        <f>(DA29*(D20+D24)+(35/60)*D2)*1.25</f>
        <v>180.48398142845076</v>
      </c>
      <c r="DE55" s="92"/>
    </row>
    <row r="56" spans="1:109">
      <c r="A56" s="17"/>
      <c r="B56" s="2">
        <v>646804</v>
      </c>
      <c r="C56" s="2" t="s">
        <v>80</v>
      </c>
      <c r="D56" s="30">
        <v>27</v>
      </c>
      <c r="E56" s="10">
        <f t="shared" si="38"/>
        <v>0.9</v>
      </c>
      <c r="F56" s="112">
        <f t="shared" si="10"/>
        <v>1420.0279250154074</v>
      </c>
      <c r="G56" s="127"/>
      <c r="H56" s="102">
        <f t="shared" si="49"/>
        <v>956.42582368916987</v>
      </c>
      <c r="I56" s="107">
        <f>(15/60*D2)*1.25</f>
        <v>75.213613469336039</v>
      </c>
      <c r="J56" s="102">
        <f t="shared" si="0"/>
        <v>388.38848785690152</v>
      </c>
      <c r="K56" s="53">
        <f t="shared" si="11"/>
        <v>1420.0279250154074</v>
      </c>
      <c r="L56" s="63">
        <f t="shared" si="56"/>
        <v>1194.530539097178</v>
      </c>
      <c r="M56" s="64"/>
      <c r="N56" s="102">
        <f t="shared" si="65"/>
        <v>956.42582368916987</v>
      </c>
      <c r="O56" s="102">
        <f t="shared" si="39"/>
        <v>75.213613469336039</v>
      </c>
      <c r="P56" s="102">
        <f t="shared" si="40"/>
        <v>162.89110193867205</v>
      </c>
      <c r="Q56" s="30">
        <f t="shared" si="12"/>
        <v>1194.530539097178</v>
      </c>
      <c r="R56" s="30" t="e">
        <f>#REF!+#REF!+#REF!</f>
        <v>#REF!</v>
      </c>
      <c r="S56" s="55" t="e">
        <f>#REF!+#REF!+#REF!</f>
        <v>#REF!</v>
      </c>
      <c r="T56" s="55" t="e">
        <f>#REF!+#REF!+#REF!</f>
        <v>#REF!</v>
      </c>
      <c r="U56" s="55" t="e">
        <f>#REF!+#REF!+#REF!</f>
        <v>#REF!</v>
      </c>
      <c r="V56" s="98">
        <f t="shared" si="1"/>
        <v>1136.9098051176206</v>
      </c>
      <c r="W56" s="64"/>
      <c r="X56" s="102">
        <f t="shared" si="66"/>
        <v>956.42582368916987</v>
      </c>
      <c r="Y56" s="102">
        <f t="shared" si="13"/>
        <v>75.213613469336039</v>
      </c>
      <c r="Z56" s="108">
        <f t="shared" si="2"/>
        <v>105.27036795911471</v>
      </c>
      <c r="AA56" s="55">
        <f t="shared" si="14"/>
        <v>1136.9098051176206</v>
      </c>
      <c r="AB56" s="74">
        <f t="shared" si="67"/>
        <v>1206.9944140971779</v>
      </c>
      <c r="AC56" s="75"/>
      <c r="AD56" s="107">
        <f t="shared" si="57"/>
        <v>956.42582368916987</v>
      </c>
      <c r="AE56" s="102">
        <f t="shared" si="15"/>
        <v>75.213613469336039</v>
      </c>
      <c r="AF56" s="102">
        <f t="shared" si="41"/>
        <v>175.35497693867205</v>
      </c>
      <c r="AG56" s="55">
        <f t="shared" si="16"/>
        <v>1206.9944140971779</v>
      </c>
      <c r="AH56" s="74">
        <f t="shared" si="50"/>
        <v>1219.4582890971781</v>
      </c>
      <c r="AI56" s="75"/>
      <c r="AJ56" s="102">
        <f t="shared" si="51"/>
        <v>956.42582368916987</v>
      </c>
      <c r="AK56" s="102">
        <f t="shared" si="17"/>
        <v>75.213613469336039</v>
      </c>
      <c r="AL56" s="102">
        <f t="shared" si="58"/>
        <v>187.81885193867208</v>
      </c>
      <c r="AM56" s="55">
        <f t="shared" si="18"/>
        <v>1219.4582890971781</v>
      </c>
      <c r="AN56" s="112">
        <f t="shared" ref="AN56" si="100">(AO$29*($D$20+$D$24)+$D56*2*($D$16+$D$12)+AO$30*$D$2+$E56*$D$6)*1.25</f>
        <v>1194.530539097178</v>
      </c>
      <c r="AO56" s="127"/>
      <c r="AP56" s="102">
        <f t="shared" si="59"/>
        <v>956.42582368916987</v>
      </c>
      <c r="AQ56" s="102">
        <f t="shared" si="19"/>
        <v>75.213613469336039</v>
      </c>
      <c r="AR56" s="102">
        <f t="shared" si="20"/>
        <v>162.89110193867205</v>
      </c>
      <c r="AS56" s="55">
        <f t="shared" si="21"/>
        <v>1194.530539097178</v>
      </c>
      <c r="AT56" s="55" t="e">
        <f>#REF!+#REF!+#REF!</f>
        <v>#REF!</v>
      </c>
      <c r="AU56" s="55" t="e">
        <f>#REF!+#REF!+#REF!</f>
        <v>#REF!</v>
      </c>
      <c r="AV56" s="55" t="e">
        <f>#REF!+#REF!+#REF!</f>
        <v>#REF!</v>
      </c>
      <c r="AW56" s="55" t="e">
        <f>#REF!+#REF!+#REF!</f>
        <v>#REF!</v>
      </c>
      <c r="AX56" s="112">
        <f t="shared" si="52"/>
        <v>1119.316925627842</v>
      </c>
      <c r="AY56" s="120"/>
      <c r="AZ56" s="102">
        <f t="shared" si="42"/>
        <v>956.42582368916987</v>
      </c>
      <c r="BA56" s="102">
        <f t="shared" si="22"/>
        <v>75.213613469336039</v>
      </c>
      <c r="BB56" s="102">
        <f t="shared" si="3"/>
        <v>87.677488469336026</v>
      </c>
      <c r="BC56" s="55">
        <f t="shared" si="23"/>
        <v>1119.316925627842</v>
      </c>
      <c r="BD56" s="55" t="e">
        <f>#REF!+#REF!+#REF!</f>
        <v>#REF!</v>
      </c>
      <c r="BE56" s="55" t="e">
        <f>#REF!+#REF!+#REF!</f>
        <v>#REF!</v>
      </c>
      <c r="BF56" s="55" t="e">
        <f>#REF!+#REF!+#REF!</f>
        <v>#REF!</v>
      </c>
      <c r="BG56" s="55" t="e">
        <f>#REF!+#REF!+#REF!</f>
        <v>#REF!</v>
      </c>
      <c r="BH56" s="55" t="e">
        <f>#REF!+#REF!+#REF!</f>
        <v>#REF!</v>
      </c>
      <c r="BI56" s="63">
        <f t="shared" si="60"/>
        <v>1321.9489730767352</v>
      </c>
      <c r="BJ56" s="64"/>
      <c r="BK56" s="102">
        <f t="shared" si="43"/>
        <v>956.42582368916987</v>
      </c>
      <c r="BL56" s="102">
        <f t="shared" si="24"/>
        <v>75.213613469336039</v>
      </c>
      <c r="BM56" s="102">
        <f t="shared" si="4"/>
        <v>290.30953591822941</v>
      </c>
      <c r="BN56" s="55">
        <f t="shared" si="25"/>
        <v>1321.9489730767355</v>
      </c>
      <c r="BO56" s="76">
        <f t="shared" si="69"/>
        <v>1294.3849935869566</v>
      </c>
      <c r="BP56" s="77"/>
      <c r="BQ56" s="102">
        <f t="shared" si="44"/>
        <v>956.42582368916987</v>
      </c>
      <c r="BR56" s="102">
        <f t="shared" si="26"/>
        <v>75.213613469336039</v>
      </c>
      <c r="BS56" s="102">
        <f t="shared" si="5"/>
        <v>262.74555642845075</v>
      </c>
      <c r="BT56" s="55">
        <f t="shared" si="27"/>
        <v>1294.3849935869566</v>
      </c>
      <c r="BU56" s="76">
        <f t="shared" si="53"/>
        <v>1244.6729480767353</v>
      </c>
      <c r="BV56" s="77"/>
      <c r="BW56" s="102">
        <f t="shared" si="45"/>
        <v>956.42582368916987</v>
      </c>
      <c r="BX56" s="102">
        <f t="shared" si="28"/>
        <v>75.213613469336039</v>
      </c>
      <c r="BY56" s="102">
        <f t="shared" si="6"/>
        <v>213.03351091822944</v>
      </c>
      <c r="BZ56" s="55">
        <f t="shared" si="29"/>
        <v>1244.6729480767353</v>
      </c>
      <c r="CA56" s="55" t="e">
        <f>#REF!+#REF!+#REF!</f>
        <v>#REF!</v>
      </c>
      <c r="CB56" s="55" t="e">
        <f>#REF!+#REF!+#REF!</f>
        <v>#REF!</v>
      </c>
      <c r="CC56" s="55" t="e">
        <f>#REF!+#REF!+#REF!</f>
        <v>#REF!</v>
      </c>
      <c r="CD56" s="78">
        <f t="shared" si="61"/>
        <v>1279.5717980767354</v>
      </c>
      <c r="CE56" s="79"/>
      <c r="CF56" s="102">
        <f t="shared" si="46"/>
        <v>956.42582368916987</v>
      </c>
      <c r="CG56" s="102">
        <f t="shared" si="30"/>
        <v>75.213613469336039</v>
      </c>
      <c r="CH56" s="102">
        <f t="shared" si="7"/>
        <v>247.93236091822939</v>
      </c>
      <c r="CI56" s="55">
        <f t="shared" si="31"/>
        <v>1279.5717980767354</v>
      </c>
      <c r="CJ56" s="76">
        <f t="shared" si="54"/>
        <v>1139.3451983217092</v>
      </c>
      <c r="CK56" s="77"/>
      <c r="CL56" s="102">
        <f t="shared" si="47"/>
        <v>956.42582368916987</v>
      </c>
      <c r="CM56" s="102">
        <f t="shared" si="32"/>
        <v>75.213613469336039</v>
      </c>
      <c r="CN56" s="102">
        <f t="shared" si="8"/>
        <v>107.70576116320325</v>
      </c>
      <c r="CO56" s="30">
        <f t="shared" si="33"/>
        <v>1139.3451983217092</v>
      </c>
      <c r="CP56" s="90">
        <f t="shared" si="62"/>
        <v>1247.0222685869567</v>
      </c>
      <c r="CQ56" s="91"/>
      <c r="CR56" s="102">
        <f>(D56*2*($D$16+$D$12)+$E$56*$D$6)*1.25</f>
        <v>956.42582368916987</v>
      </c>
      <c r="CS56" s="102">
        <f t="shared" si="34"/>
        <v>75.213613469336039</v>
      </c>
      <c r="CT56" s="102">
        <f>(CQ29*(D20+D24)+(35/60)*D2)*1.25</f>
        <v>215.38283142845077</v>
      </c>
      <c r="CU56" s="112">
        <f t="shared" ref="CU56:CV56" si="101">(CV$29*($D$20+$D$24)+$D56*2*($D$16+$D$12)+CV$30*$D$2+$E56*$D$6)*1.25</f>
        <v>1141.8953551176207</v>
      </c>
      <c r="CV56" s="113">
        <f t="shared" si="101"/>
        <v>956.42582368916987</v>
      </c>
      <c r="CW56" s="103">
        <f>(D56*2*(D16+D12)+E56*D6)*1.25</f>
        <v>956.42582368916987</v>
      </c>
      <c r="CX56" s="103">
        <f t="shared" si="36"/>
        <v>75.213613469336039</v>
      </c>
      <c r="CY56" s="102">
        <f>(CV29*(D20+D24)+(20/60)*D2)*1.25</f>
        <v>110.2559179591147</v>
      </c>
      <c r="CZ56" s="76">
        <f t="shared" si="64"/>
        <v>1212.1234185869566</v>
      </c>
      <c r="DA56" s="77"/>
      <c r="DB56" s="102">
        <f>(D56*2*($D$16+$D$12)+$E$56*$D$6)*1.25</f>
        <v>956.42582368916987</v>
      </c>
      <c r="DC56" s="102">
        <f t="shared" si="37"/>
        <v>75.213613469336039</v>
      </c>
      <c r="DD56" s="102">
        <f>(DA29*(D20+D24)+(35/60)*D2)*1.25</f>
        <v>180.48398142845076</v>
      </c>
      <c r="DE56" s="92"/>
    </row>
    <row r="57" spans="1:109">
      <c r="A57" s="17" t="s">
        <v>81</v>
      </c>
      <c r="B57" s="2">
        <v>646805</v>
      </c>
      <c r="C57" s="2" t="s">
        <v>82</v>
      </c>
      <c r="D57" s="30">
        <v>37</v>
      </c>
      <c r="E57" s="10">
        <f t="shared" si="38"/>
        <v>1.2333333333333334</v>
      </c>
      <c r="F57" s="112">
        <f t="shared" si="10"/>
        <v>1774.2597115669516</v>
      </c>
      <c r="G57" s="127"/>
      <c r="H57" s="102">
        <f t="shared" si="49"/>
        <v>1310.6576102407141</v>
      </c>
      <c r="I57" s="107">
        <f>(15/60*D2)*1.25</f>
        <v>75.213613469336039</v>
      </c>
      <c r="J57" s="102">
        <f t="shared" si="0"/>
        <v>388.38848785690152</v>
      </c>
      <c r="K57" s="53">
        <f t="shared" si="11"/>
        <v>1774.2597115669516</v>
      </c>
      <c r="L57" s="63">
        <f t="shared" si="56"/>
        <v>1548.7623256487223</v>
      </c>
      <c r="M57" s="64"/>
      <c r="N57" s="102">
        <f t="shared" si="65"/>
        <v>1310.6576102407141</v>
      </c>
      <c r="O57" s="102">
        <f t="shared" si="39"/>
        <v>75.213613469336039</v>
      </c>
      <c r="P57" s="102">
        <f t="shared" si="40"/>
        <v>162.89110193867205</v>
      </c>
      <c r="Q57" s="30">
        <f t="shared" si="12"/>
        <v>1548.7623256487223</v>
      </c>
      <c r="R57" s="30" t="e">
        <f>#REF!+#REF!+#REF!</f>
        <v>#REF!</v>
      </c>
      <c r="S57" s="55" t="e">
        <f>#REF!+#REF!+#REF!</f>
        <v>#REF!</v>
      </c>
      <c r="T57" s="55" t="e">
        <f>#REF!+#REF!+#REF!</f>
        <v>#REF!</v>
      </c>
      <c r="U57" s="55" t="e">
        <f>#REF!+#REF!+#REF!</f>
        <v>#REF!</v>
      </c>
      <c r="V57" s="98">
        <f t="shared" si="1"/>
        <v>1491.1415916691649</v>
      </c>
      <c r="W57" s="64"/>
      <c r="X57" s="102">
        <f t="shared" si="66"/>
        <v>1310.6576102407141</v>
      </c>
      <c r="Y57" s="102">
        <f t="shared" si="13"/>
        <v>75.213613469336039</v>
      </c>
      <c r="Z57" s="108">
        <f t="shared" si="2"/>
        <v>105.27036795911471</v>
      </c>
      <c r="AA57" s="55">
        <f t="shared" si="14"/>
        <v>1491.1415916691649</v>
      </c>
      <c r="AB57" s="74">
        <f t="shared" si="67"/>
        <v>1561.2262006487222</v>
      </c>
      <c r="AC57" s="75"/>
      <c r="AD57" s="107">
        <f t="shared" si="57"/>
        <v>1310.6576102407141</v>
      </c>
      <c r="AE57" s="102">
        <f>(15/60*$D$2)*1.25</f>
        <v>75.213613469336039</v>
      </c>
      <c r="AF57" s="102">
        <f t="shared" si="41"/>
        <v>175.35497693867205</v>
      </c>
      <c r="AG57" s="55">
        <f t="shared" si="16"/>
        <v>1561.2262006487222</v>
      </c>
      <c r="AH57" s="74">
        <f t="shared" si="50"/>
        <v>1573.6900756487221</v>
      </c>
      <c r="AI57" s="75"/>
      <c r="AJ57" s="102">
        <f t="shared" si="51"/>
        <v>1310.6576102407141</v>
      </c>
      <c r="AK57" s="102">
        <f t="shared" si="17"/>
        <v>75.213613469336039</v>
      </c>
      <c r="AL57" s="102">
        <f t="shared" si="58"/>
        <v>187.81885193867208</v>
      </c>
      <c r="AM57" s="55">
        <f t="shared" si="18"/>
        <v>1573.6900756487223</v>
      </c>
      <c r="AN57" s="112">
        <f t="shared" ref="AN57" si="102">(AO$29*($D$20+$D$24)+$D57*2*($D$16+$D$12)+AO$30*$D$2+$E57*$D$6)*1.25</f>
        <v>1548.7623256487223</v>
      </c>
      <c r="AO57" s="127"/>
      <c r="AP57" s="102">
        <f t="shared" si="59"/>
        <v>1310.6576102407141</v>
      </c>
      <c r="AQ57" s="102">
        <f t="shared" si="19"/>
        <v>75.213613469336039</v>
      </c>
      <c r="AR57" s="102">
        <f t="shared" si="20"/>
        <v>162.89110193867205</v>
      </c>
      <c r="AS57" s="55">
        <f t="shared" si="21"/>
        <v>1548.7623256487223</v>
      </c>
      <c r="AT57" s="55" t="e">
        <f>#REF!+#REF!+#REF!</f>
        <v>#REF!</v>
      </c>
      <c r="AU57" s="55" t="e">
        <f>#REF!+#REF!+#REF!</f>
        <v>#REF!</v>
      </c>
      <c r="AV57" s="55" t="e">
        <f>#REF!+#REF!+#REF!</f>
        <v>#REF!</v>
      </c>
      <c r="AW57" s="55" t="e">
        <f>#REF!+#REF!+#REF!</f>
        <v>#REF!</v>
      </c>
      <c r="AX57" s="112">
        <f t="shared" si="52"/>
        <v>1473.548712179386</v>
      </c>
      <c r="AY57" s="120"/>
      <c r="AZ57" s="102">
        <f t="shared" si="42"/>
        <v>1310.6576102407141</v>
      </c>
      <c r="BA57" s="102">
        <f t="shared" si="22"/>
        <v>75.213613469336039</v>
      </c>
      <c r="BB57" s="102">
        <f t="shared" si="3"/>
        <v>87.677488469336026</v>
      </c>
      <c r="BC57" s="55">
        <f t="shared" si="23"/>
        <v>1473.5487121793863</v>
      </c>
      <c r="BD57" s="55" t="e">
        <f>#REF!+#REF!+#REF!</f>
        <v>#REF!</v>
      </c>
      <c r="BE57" s="55" t="e">
        <f>#REF!+#REF!+#REF!</f>
        <v>#REF!</v>
      </c>
      <c r="BF57" s="55" t="e">
        <f>#REF!+#REF!+#REF!</f>
        <v>#REF!</v>
      </c>
      <c r="BG57" s="55" t="e">
        <f>#REF!+#REF!+#REF!</f>
        <v>#REF!</v>
      </c>
      <c r="BH57" s="55" t="e">
        <f>#REF!+#REF!+#REF!</f>
        <v>#REF!</v>
      </c>
      <c r="BI57" s="63">
        <f t="shared" si="60"/>
        <v>1676.1807596282797</v>
      </c>
      <c r="BJ57" s="64"/>
      <c r="BK57" s="102">
        <f t="shared" si="43"/>
        <v>1310.6576102407141</v>
      </c>
      <c r="BL57" s="102">
        <f t="shared" si="24"/>
        <v>75.213613469336039</v>
      </c>
      <c r="BM57" s="102">
        <f t="shared" si="4"/>
        <v>290.30953591822941</v>
      </c>
      <c r="BN57" s="55">
        <f t="shared" si="25"/>
        <v>1676.1807596282797</v>
      </c>
      <c r="BO57" s="76">
        <f t="shared" si="69"/>
        <v>1648.6167801385009</v>
      </c>
      <c r="BP57" s="77"/>
      <c r="BQ57" s="102">
        <f t="shared" si="44"/>
        <v>1310.6576102407141</v>
      </c>
      <c r="BR57" s="102">
        <f t="shared" si="26"/>
        <v>75.213613469336039</v>
      </c>
      <c r="BS57" s="102">
        <f t="shared" si="5"/>
        <v>262.74555642845075</v>
      </c>
      <c r="BT57" s="55">
        <f t="shared" si="27"/>
        <v>1648.6167801385009</v>
      </c>
      <c r="BU57" s="76">
        <f t="shared" si="53"/>
        <v>1598.9047346282794</v>
      </c>
      <c r="BV57" s="77"/>
      <c r="BW57" s="102">
        <f t="shared" si="45"/>
        <v>1310.6576102407141</v>
      </c>
      <c r="BX57" s="102">
        <f t="shared" si="28"/>
        <v>75.213613469336039</v>
      </c>
      <c r="BY57" s="102">
        <f t="shared" si="6"/>
        <v>213.03351091822944</v>
      </c>
      <c r="BZ57" s="55">
        <f t="shared" si="29"/>
        <v>1598.9047346282796</v>
      </c>
      <c r="CA57" s="55" t="e">
        <f>#REF!+#REF!+#REF!</f>
        <v>#REF!</v>
      </c>
      <c r="CB57" s="55" t="e">
        <f>#REF!+#REF!+#REF!</f>
        <v>#REF!</v>
      </c>
      <c r="CC57" s="55" t="e">
        <f>#REF!+#REF!+#REF!</f>
        <v>#REF!</v>
      </c>
      <c r="CD57" s="78">
        <f t="shared" si="61"/>
        <v>1633.8035846282796</v>
      </c>
      <c r="CE57" s="79"/>
      <c r="CF57" s="102">
        <f t="shared" si="46"/>
        <v>1310.6576102407141</v>
      </c>
      <c r="CG57" s="102">
        <f t="shared" si="30"/>
        <v>75.213613469336039</v>
      </c>
      <c r="CH57" s="102">
        <f t="shared" si="7"/>
        <v>247.93236091822939</v>
      </c>
      <c r="CI57" s="55">
        <f t="shared" si="31"/>
        <v>1633.8035846282796</v>
      </c>
      <c r="CJ57" s="76">
        <f t="shared" si="54"/>
        <v>1493.5769848732534</v>
      </c>
      <c r="CK57" s="77"/>
      <c r="CL57" s="102">
        <f t="shared" si="47"/>
        <v>1310.6576102407141</v>
      </c>
      <c r="CM57" s="102">
        <f t="shared" si="32"/>
        <v>75.213613469336039</v>
      </c>
      <c r="CN57" s="102">
        <f t="shared" si="8"/>
        <v>107.70576116320325</v>
      </c>
      <c r="CO57" s="30">
        <f t="shared" si="33"/>
        <v>1493.5769848732534</v>
      </c>
      <c r="CP57" s="90">
        <f t="shared" si="62"/>
        <v>1601.2540551385007</v>
      </c>
      <c r="CQ57" s="91"/>
      <c r="CR57" s="102">
        <f>(D57*2*($D$16+$D$12)+$E$57*$D$6)*1.25</f>
        <v>1310.6576102407141</v>
      </c>
      <c r="CS57" s="102">
        <f t="shared" si="34"/>
        <v>75.213613469336039</v>
      </c>
      <c r="CT57" s="102">
        <f>(CQ29*(D20+D24)+(35/60)*D2)*1.25</f>
        <v>215.38283142845077</v>
      </c>
      <c r="CU57" s="112">
        <f t="shared" ref="CU57:CV57" si="103">(CV$29*($D$20+$D$24)+$D57*2*($D$16+$D$12)+CV$30*$D$2+$E57*$D$6)*1.25</f>
        <v>1496.127141669165</v>
      </c>
      <c r="CV57" s="113">
        <f t="shared" si="103"/>
        <v>1310.6576102407141</v>
      </c>
      <c r="CW57" s="103">
        <f>(D57*2*(D16+D12)+E57*D6)*1.25</f>
        <v>1310.6576102407141</v>
      </c>
      <c r="CX57" s="103">
        <f t="shared" si="36"/>
        <v>75.213613469336039</v>
      </c>
      <c r="CY57" s="102">
        <f>(CV29*(D20+D24)+(20/60)*D2)*1.25</f>
        <v>110.2559179591147</v>
      </c>
      <c r="CZ57" s="76">
        <f t="shared" si="64"/>
        <v>1566.3552051385009</v>
      </c>
      <c r="DA57" s="77"/>
      <c r="DB57" s="102">
        <f>(D57*2*($D$16+$D$12)+$E$57*$D$6)*1.25</f>
        <v>1310.6576102407141</v>
      </c>
      <c r="DC57" s="102">
        <f t="shared" si="37"/>
        <v>75.213613469336039</v>
      </c>
      <c r="DD57" s="102">
        <f>(DA29*(D20+D24)+(35/60)*D2)*1.25</f>
        <v>180.48398142845076</v>
      </c>
      <c r="DE57" s="92"/>
    </row>
    <row r="58" spans="1:109">
      <c r="A58" s="17"/>
      <c r="B58" s="2">
        <v>646805</v>
      </c>
      <c r="C58" s="2" t="s">
        <v>83</v>
      </c>
      <c r="D58" s="30">
        <v>44</v>
      </c>
      <c r="E58" s="10">
        <f t="shared" si="38"/>
        <v>1.4666666666666666</v>
      </c>
      <c r="F58" s="112">
        <f t="shared" si="10"/>
        <v>2022.2219621530328</v>
      </c>
      <c r="G58" s="127"/>
      <c r="H58" s="102">
        <f t="shared" si="49"/>
        <v>1558.6198608267953</v>
      </c>
      <c r="I58" s="107">
        <f>(15/60*D2)*1.25</f>
        <v>75.213613469336039</v>
      </c>
      <c r="J58" s="102">
        <f t="shared" si="0"/>
        <v>388.38848785690152</v>
      </c>
      <c r="K58" s="53">
        <f t="shared" si="11"/>
        <v>2022.2219621530328</v>
      </c>
      <c r="L58" s="63">
        <f t="shared" si="56"/>
        <v>1796.7245762348034</v>
      </c>
      <c r="M58" s="64"/>
      <c r="N58" s="102">
        <f t="shared" si="65"/>
        <v>1558.6198608267953</v>
      </c>
      <c r="O58" s="102">
        <f t="shared" si="39"/>
        <v>75.213613469336039</v>
      </c>
      <c r="P58" s="102">
        <f t="shared" si="40"/>
        <v>162.89110193867205</v>
      </c>
      <c r="Q58" s="30">
        <f t="shared" si="12"/>
        <v>1796.7245762348034</v>
      </c>
      <c r="R58" s="30" t="e">
        <f>#REF!+#REF!+#REF!</f>
        <v>#REF!</v>
      </c>
      <c r="S58" s="55" t="e">
        <f>#REF!+#REF!+#REF!</f>
        <v>#REF!</v>
      </c>
      <c r="T58" s="55" t="e">
        <f>#REF!+#REF!+#REF!</f>
        <v>#REF!</v>
      </c>
      <c r="U58" s="55" t="e">
        <f>#REF!+#REF!+#REF!</f>
        <v>#REF!</v>
      </c>
      <c r="V58" s="98">
        <f t="shared" si="1"/>
        <v>1739.1038422552458</v>
      </c>
      <c r="W58" s="64"/>
      <c r="X58" s="102">
        <f t="shared" si="66"/>
        <v>1558.6198608267953</v>
      </c>
      <c r="Y58" s="102">
        <f t="shared" si="13"/>
        <v>75.213613469336039</v>
      </c>
      <c r="Z58" s="108">
        <f t="shared" si="2"/>
        <v>105.27036795911471</v>
      </c>
      <c r="AA58" s="55">
        <f t="shared" si="14"/>
        <v>1739.103842255246</v>
      </c>
      <c r="AB58" s="74">
        <f t="shared" si="67"/>
        <v>1809.1884512348033</v>
      </c>
      <c r="AC58" s="75"/>
      <c r="AD58" s="107">
        <f t="shared" si="57"/>
        <v>1558.6198608267953</v>
      </c>
      <c r="AE58" s="102">
        <f t="shared" si="15"/>
        <v>75.213613469336039</v>
      </c>
      <c r="AF58" s="102">
        <f t="shared" si="41"/>
        <v>175.35497693867205</v>
      </c>
      <c r="AG58" s="55">
        <f t="shared" si="16"/>
        <v>1809.1884512348033</v>
      </c>
      <c r="AH58" s="74">
        <f t="shared" si="50"/>
        <v>1821.6523262348032</v>
      </c>
      <c r="AI58" s="75"/>
      <c r="AJ58" s="102">
        <f t="shared" si="51"/>
        <v>1558.6198608267953</v>
      </c>
      <c r="AK58" s="102">
        <f t="shared" si="17"/>
        <v>75.213613469336039</v>
      </c>
      <c r="AL58" s="102">
        <f t="shared" si="58"/>
        <v>187.81885193867208</v>
      </c>
      <c r="AM58" s="55">
        <f t="shared" si="18"/>
        <v>1821.6523262348035</v>
      </c>
      <c r="AN58" s="112">
        <f t="shared" ref="AN58" si="104">(AO$29*($D$20+$D$24)+$D58*2*($D$16+$D$12)+AO$30*$D$2+$E58*$D$6)*1.25</f>
        <v>1796.7245762348034</v>
      </c>
      <c r="AO58" s="127"/>
      <c r="AP58" s="102">
        <f t="shared" si="59"/>
        <v>1558.6198608267953</v>
      </c>
      <c r="AQ58" s="102">
        <f t="shared" si="19"/>
        <v>75.213613469336039</v>
      </c>
      <c r="AR58" s="102">
        <f t="shared" si="20"/>
        <v>162.89110193867205</v>
      </c>
      <c r="AS58" s="55">
        <f t="shared" si="21"/>
        <v>1796.7245762348034</v>
      </c>
      <c r="AT58" s="55" t="e">
        <f>#REF!+#REF!+#REF!</f>
        <v>#REF!</v>
      </c>
      <c r="AU58" s="55" t="e">
        <f>#REF!+#REF!+#REF!</f>
        <v>#REF!</v>
      </c>
      <c r="AV58" s="55" t="e">
        <f>#REF!+#REF!+#REF!</f>
        <v>#REF!</v>
      </c>
      <c r="AW58" s="55" t="e">
        <f>#REF!+#REF!+#REF!</f>
        <v>#REF!</v>
      </c>
      <c r="AX58" s="112">
        <f t="shared" si="52"/>
        <v>1721.5109627654672</v>
      </c>
      <c r="AY58" s="120"/>
      <c r="AZ58" s="102">
        <f t="shared" si="42"/>
        <v>1558.6198608267953</v>
      </c>
      <c r="BA58" s="102">
        <f t="shared" si="22"/>
        <v>75.213613469336039</v>
      </c>
      <c r="BB58" s="102">
        <f t="shared" si="3"/>
        <v>87.677488469336026</v>
      </c>
      <c r="BC58" s="55">
        <f t="shared" si="23"/>
        <v>1721.5109627654674</v>
      </c>
      <c r="BD58" s="55" t="e">
        <f>#REF!+#REF!+#REF!</f>
        <v>#REF!</v>
      </c>
      <c r="BE58" s="55" t="e">
        <f>#REF!+#REF!+#REF!</f>
        <v>#REF!</v>
      </c>
      <c r="BF58" s="55" t="e">
        <f>#REF!+#REF!+#REF!</f>
        <v>#REF!</v>
      </c>
      <c r="BG58" s="55" t="e">
        <f>#REF!+#REF!+#REF!</f>
        <v>#REF!</v>
      </c>
      <c r="BH58" s="55" t="e">
        <f>#REF!+#REF!+#REF!</f>
        <v>#REF!</v>
      </c>
      <c r="BI58" s="63">
        <f t="shared" si="60"/>
        <v>1924.1430102143609</v>
      </c>
      <c r="BJ58" s="64"/>
      <c r="BK58" s="102">
        <f t="shared" si="43"/>
        <v>1558.6198608267953</v>
      </c>
      <c r="BL58" s="102">
        <f t="shared" si="24"/>
        <v>75.213613469336039</v>
      </c>
      <c r="BM58" s="102">
        <f t="shared" si="4"/>
        <v>290.30953591822941</v>
      </c>
      <c r="BN58" s="55">
        <f t="shared" si="25"/>
        <v>1924.1430102143609</v>
      </c>
      <c r="BO58" s="76">
        <f t="shared" si="69"/>
        <v>1896.579030724582</v>
      </c>
      <c r="BP58" s="77"/>
      <c r="BQ58" s="102">
        <f t="shared" si="44"/>
        <v>1558.6198608267953</v>
      </c>
      <c r="BR58" s="102">
        <f t="shared" si="26"/>
        <v>75.213613469336039</v>
      </c>
      <c r="BS58" s="102">
        <f t="shared" si="5"/>
        <v>262.74555642845075</v>
      </c>
      <c r="BT58" s="55">
        <f t="shared" si="27"/>
        <v>1896.579030724582</v>
      </c>
      <c r="BU58" s="76">
        <f t="shared" si="53"/>
        <v>1846.8669852143605</v>
      </c>
      <c r="BV58" s="77"/>
      <c r="BW58" s="102">
        <f t="shared" si="45"/>
        <v>1558.6198608267953</v>
      </c>
      <c r="BX58" s="102">
        <f t="shared" si="28"/>
        <v>75.213613469336039</v>
      </c>
      <c r="BY58" s="102">
        <f t="shared" si="6"/>
        <v>213.03351091822944</v>
      </c>
      <c r="BZ58" s="55">
        <f t="shared" si="29"/>
        <v>1846.8669852143607</v>
      </c>
      <c r="CA58" s="55" t="e">
        <f>#REF!+#REF!+#REF!</f>
        <v>#REF!</v>
      </c>
      <c r="CB58" s="55" t="e">
        <f>#REF!+#REF!+#REF!</f>
        <v>#REF!</v>
      </c>
      <c r="CC58" s="55" t="e">
        <f>#REF!+#REF!+#REF!</f>
        <v>#REF!</v>
      </c>
      <c r="CD58" s="78">
        <f t="shared" si="61"/>
        <v>1881.7658352143608</v>
      </c>
      <c r="CE58" s="79"/>
      <c r="CF58" s="102">
        <f t="shared" si="46"/>
        <v>1558.6198608267953</v>
      </c>
      <c r="CG58" s="102">
        <f t="shared" si="30"/>
        <v>75.213613469336039</v>
      </c>
      <c r="CH58" s="102">
        <f t="shared" si="7"/>
        <v>247.93236091822939</v>
      </c>
      <c r="CI58" s="55">
        <f t="shared" si="31"/>
        <v>1881.7658352143608</v>
      </c>
      <c r="CJ58" s="76">
        <f t="shared" si="54"/>
        <v>1741.5392354593346</v>
      </c>
      <c r="CK58" s="77"/>
      <c r="CL58" s="102">
        <f t="shared" si="47"/>
        <v>1558.6198608267953</v>
      </c>
      <c r="CM58" s="102">
        <f t="shared" si="32"/>
        <v>75.213613469336039</v>
      </c>
      <c r="CN58" s="102">
        <f t="shared" si="8"/>
        <v>107.70576116320325</v>
      </c>
      <c r="CO58" s="30">
        <f t="shared" si="33"/>
        <v>1741.5392354593346</v>
      </c>
      <c r="CP58" s="90">
        <f t="shared" si="62"/>
        <v>1849.2163057245818</v>
      </c>
      <c r="CQ58" s="91"/>
      <c r="CR58" s="102">
        <f>(D58*2*($D$16+$D$12)+$E$58*$D$6)*1.25</f>
        <v>1558.6198608267953</v>
      </c>
      <c r="CS58" s="102">
        <f t="shared" si="34"/>
        <v>75.213613469336039</v>
      </c>
      <c r="CT58" s="102">
        <f>(CQ29*(D20+D24)+(35/60)*D2)*1.25</f>
        <v>215.38283142845077</v>
      </c>
      <c r="CU58" s="112">
        <f t="shared" ref="CU58:CV58" si="105">(CV$29*($D$20+$D$24)+$D58*2*($D$16+$D$12)+CV$30*$D$2+$E58*$D$6)*1.25</f>
        <v>1744.0893922552459</v>
      </c>
      <c r="CV58" s="113">
        <f t="shared" si="105"/>
        <v>1558.6198608267953</v>
      </c>
      <c r="CW58" s="103">
        <f>(D58*2*(D16+D12)+E58*D6)*1.25</f>
        <v>1558.6198608267953</v>
      </c>
      <c r="CX58" s="103">
        <f t="shared" si="36"/>
        <v>75.213613469336039</v>
      </c>
      <c r="CY58" s="102">
        <f>(CV29*(D20+D24)+(20/60)*D2)*1.25</f>
        <v>110.2559179591147</v>
      </c>
      <c r="CZ58" s="76">
        <f t="shared" si="64"/>
        <v>1814.317455724582</v>
      </c>
      <c r="DA58" s="77"/>
      <c r="DB58" s="102">
        <f>(D58*2*($D$16+$D$12)+$E$58*$D$6)*1.25</f>
        <v>1558.6198608267953</v>
      </c>
      <c r="DC58" s="102">
        <f t="shared" si="37"/>
        <v>75.213613469336039</v>
      </c>
      <c r="DD58" s="102">
        <f>(DA29*(D20+D24)+(35/60)*D2)*1.25</f>
        <v>180.48398142845076</v>
      </c>
      <c r="DE58" s="92"/>
    </row>
    <row r="59" spans="1:109">
      <c r="A59" s="17" t="s">
        <v>84</v>
      </c>
      <c r="B59" s="2">
        <v>646811</v>
      </c>
      <c r="C59" s="2" t="s">
        <v>84</v>
      </c>
      <c r="D59" s="30">
        <v>35</v>
      </c>
      <c r="E59" s="10">
        <f t="shared" si="38"/>
        <v>1.1666666666666667</v>
      </c>
      <c r="F59" s="112">
        <f t="shared" si="10"/>
        <v>1703.4133542566428</v>
      </c>
      <c r="G59" s="127"/>
      <c r="H59" s="102">
        <f t="shared" si="49"/>
        <v>1239.8112529304053</v>
      </c>
      <c r="I59" s="107">
        <f>(15/60*D2)*1.25</f>
        <v>75.213613469336039</v>
      </c>
      <c r="J59" s="102">
        <f t="shared" si="0"/>
        <v>388.38848785690152</v>
      </c>
      <c r="K59" s="53">
        <f t="shared" si="11"/>
        <v>1703.4133542566428</v>
      </c>
      <c r="L59" s="63">
        <f t="shared" si="56"/>
        <v>1477.9159683384134</v>
      </c>
      <c r="M59" s="64"/>
      <c r="N59" s="102">
        <f t="shared" si="65"/>
        <v>1239.8112529304053</v>
      </c>
      <c r="O59" s="102">
        <f t="shared" si="39"/>
        <v>75.213613469336039</v>
      </c>
      <c r="P59" s="102">
        <f t="shared" si="40"/>
        <v>162.89110193867205</v>
      </c>
      <c r="Q59" s="30">
        <f t="shared" si="12"/>
        <v>1477.9159683384134</v>
      </c>
      <c r="R59" s="30" t="e">
        <f>#REF!+#REF!+#REF!</f>
        <v>#REF!</v>
      </c>
      <c r="S59" s="55" t="e">
        <f>#REF!+#REF!+#REF!</f>
        <v>#REF!</v>
      </c>
      <c r="T59" s="55" t="e">
        <f>#REF!+#REF!+#REF!</f>
        <v>#REF!</v>
      </c>
      <c r="U59" s="55" t="e">
        <f>#REF!+#REF!+#REF!</f>
        <v>#REF!</v>
      </c>
      <c r="V59" s="98">
        <f t="shared" si="1"/>
        <v>1420.2952343588561</v>
      </c>
      <c r="W59" s="64"/>
      <c r="X59" s="102">
        <f t="shared" si="66"/>
        <v>1239.8112529304053</v>
      </c>
      <c r="Y59" s="102">
        <f t="shared" si="13"/>
        <v>75.213613469336039</v>
      </c>
      <c r="Z59" s="108">
        <f t="shared" si="2"/>
        <v>105.27036795911471</v>
      </c>
      <c r="AA59" s="55">
        <f t="shared" si="14"/>
        <v>1420.2952343588561</v>
      </c>
      <c r="AB59" s="74">
        <f t="shared" si="67"/>
        <v>1490.3798433384134</v>
      </c>
      <c r="AC59" s="75"/>
      <c r="AD59" s="107">
        <f t="shared" si="57"/>
        <v>1239.8112529304053</v>
      </c>
      <c r="AE59" s="102">
        <f t="shared" si="15"/>
        <v>75.213613469336039</v>
      </c>
      <c r="AF59" s="102">
        <f t="shared" si="41"/>
        <v>175.35497693867205</v>
      </c>
      <c r="AG59" s="55">
        <f t="shared" si="16"/>
        <v>1490.3798433384134</v>
      </c>
      <c r="AH59" s="74">
        <f t="shared" si="50"/>
        <v>1502.8437183384135</v>
      </c>
      <c r="AI59" s="75"/>
      <c r="AJ59" s="102">
        <f t="shared" si="51"/>
        <v>1239.8112529304053</v>
      </c>
      <c r="AK59" s="102">
        <f t="shared" si="17"/>
        <v>75.213613469336039</v>
      </c>
      <c r="AL59" s="102">
        <f t="shared" si="58"/>
        <v>187.81885193867208</v>
      </c>
      <c r="AM59" s="55">
        <f t="shared" si="18"/>
        <v>1502.8437183384135</v>
      </c>
      <c r="AN59" s="112">
        <f t="shared" ref="AN59" si="106">(AO$29*($D$20+$D$24)+$D59*2*($D$16+$D$12)+AO$30*$D$2+$E59*$D$6)*1.25</f>
        <v>1477.9159683384134</v>
      </c>
      <c r="AO59" s="127"/>
      <c r="AP59" s="102">
        <f t="shared" si="59"/>
        <v>1239.8112529304053</v>
      </c>
      <c r="AQ59" s="102">
        <f t="shared" si="19"/>
        <v>75.213613469336039</v>
      </c>
      <c r="AR59" s="102">
        <f t="shared" si="20"/>
        <v>162.89110193867205</v>
      </c>
      <c r="AS59" s="55">
        <f t="shared" si="21"/>
        <v>1477.9159683384134</v>
      </c>
      <c r="AT59" s="55" t="e">
        <f>#REF!+#REF!+#REF!</f>
        <v>#REF!</v>
      </c>
      <c r="AU59" s="55" t="e">
        <f>#REF!+#REF!+#REF!</f>
        <v>#REF!</v>
      </c>
      <c r="AV59" s="55" t="e">
        <f>#REF!+#REF!+#REF!</f>
        <v>#REF!</v>
      </c>
      <c r="AW59" s="55" t="e">
        <f>#REF!+#REF!+#REF!</f>
        <v>#REF!</v>
      </c>
      <c r="AX59" s="112">
        <f t="shared" si="52"/>
        <v>1402.7023548690772</v>
      </c>
      <c r="AY59" s="120"/>
      <c r="AZ59" s="102">
        <f t="shared" si="42"/>
        <v>1239.8112529304053</v>
      </c>
      <c r="BA59" s="102">
        <f t="shared" si="22"/>
        <v>75.213613469336039</v>
      </c>
      <c r="BB59" s="102">
        <f t="shared" si="3"/>
        <v>87.677488469336026</v>
      </c>
      <c r="BC59" s="55">
        <f t="shared" si="23"/>
        <v>1402.7023548690775</v>
      </c>
      <c r="BD59" s="55" t="e">
        <f>#REF!+#REF!+#REF!</f>
        <v>#REF!</v>
      </c>
      <c r="BE59" s="55" t="e">
        <f>#REF!+#REF!+#REF!</f>
        <v>#REF!</v>
      </c>
      <c r="BF59" s="55" t="e">
        <f>#REF!+#REF!+#REF!</f>
        <v>#REF!</v>
      </c>
      <c r="BG59" s="55" t="e">
        <f>#REF!+#REF!+#REF!</f>
        <v>#REF!</v>
      </c>
      <c r="BH59" s="55" t="e">
        <f>#REF!+#REF!+#REF!</f>
        <v>#REF!</v>
      </c>
      <c r="BI59" s="63">
        <f t="shared" si="60"/>
        <v>1605.3344023179711</v>
      </c>
      <c r="BJ59" s="64"/>
      <c r="BK59" s="102">
        <f t="shared" si="43"/>
        <v>1239.8112529304053</v>
      </c>
      <c r="BL59" s="102">
        <f t="shared" si="24"/>
        <v>75.213613469336039</v>
      </c>
      <c r="BM59" s="102">
        <f t="shared" si="4"/>
        <v>290.30953591822941</v>
      </c>
      <c r="BN59" s="55">
        <f t="shared" si="25"/>
        <v>1605.3344023179707</v>
      </c>
      <c r="BO59" s="76">
        <f t="shared" si="69"/>
        <v>1577.7704228281918</v>
      </c>
      <c r="BP59" s="77"/>
      <c r="BQ59" s="102">
        <f t="shared" si="44"/>
        <v>1239.8112529304053</v>
      </c>
      <c r="BR59" s="102">
        <f t="shared" si="26"/>
        <v>75.213613469336039</v>
      </c>
      <c r="BS59" s="102">
        <f t="shared" si="5"/>
        <v>262.74555642845075</v>
      </c>
      <c r="BT59" s="55">
        <f t="shared" si="27"/>
        <v>1577.7704228281921</v>
      </c>
      <c r="BU59" s="76">
        <f t="shared" si="53"/>
        <v>1528.0583773179706</v>
      </c>
      <c r="BV59" s="77"/>
      <c r="BW59" s="102">
        <f t="shared" si="45"/>
        <v>1239.8112529304053</v>
      </c>
      <c r="BX59" s="102">
        <f t="shared" si="28"/>
        <v>75.213613469336039</v>
      </c>
      <c r="BY59" s="102">
        <f t="shared" si="6"/>
        <v>213.03351091822944</v>
      </c>
      <c r="BZ59" s="55">
        <f t="shared" si="29"/>
        <v>1528.0583773179708</v>
      </c>
      <c r="CA59" s="55" t="e">
        <f>#REF!+#REF!+#REF!</f>
        <v>#REF!</v>
      </c>
      <c r="CB59" s="55" t="e">
        <f>#REF!+#REF!+#REF!</f>
        <v>#REF!</v>
      </c>
      <c r="CC59" s="55" t="e">
        <f>#REF!+#REF!+#REF!</f>
        <v>#REF!</v>
      </c>
      <c r="CD59" s="78">
        <f t="shared" si="61"/>
        <v>1562.9572273179706</v>
      </c>
      <c r="CE59" s="79"/>
      <c r="CF59" s="102">
        <f t="shared" si="46"/>
        <v>1239.8112529304053</v>
      </c>
      <c r="CG59" s="102">
        <f t="shared" si="30"/>
        <v>75.213613469336039</v>
      </c>
      <c r="CH59" s="102">
        <f t="shared" si="7"/>
        <v>247.93236091822939</v>
      </c>
      <c r="CI59" s="55">
        <f t="shared" si="31"/>
        <v>1562.9572273179708</v>
      </c>
      <c r="CJ59" s="76">
        <f t="shared" si="54"/>
        <v>1422.7306275629444</v>
      </c>
      <c r="CK59" s="77"/>
      <c r="CL59" s="102">
        <f t="shared" si="47"/>
        <v>1239.8112529304053</v>
      </c>
      <c r="CM59" s="102">
        <f t="shared" si="32"/>
        <v>75.213613469336039</v>
      </c>
      <c r="CN59" s="102">
        <f t="shared" si="8"/>
        <v>107.70576116320325</v>
      </c>
      <c r="CO59" s="30">
        <f t="shared" si="33"/>
        <v>1422.7306275629446</v>
      </c>
      <c r="CP59" s="90">
        <f t="shared" si="62"/>
        <v>1530.4076978281921</v>
      </c>
      <c r="CQ59" s="91"/>
      <c r="CR59" s="102">
        <f>(D59*2*($D$16+$D$12)+$E$59*$D$6)*1.25</f>
        <v>1239.8112529304053</v>
      </c>
      <c r="CS59" s="102">
        <f t="shared" si="34"/>
        <v>75.213613469336039</v>
      </c>
      <c r="CT59" s="102">
        <f>(CQ29*(D20+D24)+(35/60)*D2)*1.25</f>
        <v>215.38283142845077</v>
      </c>
      <c r="CU59" s="112">
        <f t="shared" ref="CU59:CV59" si="107">(CV$29*($D$20+$D$24)+$D59*2*($D$16+$D$12)+CV$30*$D$2+$E59*$D$6)*1.25</f>
        <v>1425.2807843588562</v>
      </c>
      <c r="CV59" s="113">
        <f t="shared" si="107"/>
        <v>1239.8112529304053</v>
      </c>
      <c r="CW59" s="103">
        <f>(D59*2*(D16+D12)+E59*D6)*1.25</f>
        <v>1239.8112529304053</v>
      </c>
      <c r="CX59" s="103">
        <f t="shared" si="36"/>
        <v>75.213613469336039</v>
      </c>
      <c r="CY59" s="102">
        <f>(CV29*(D20+D24)+(20/60)*D2)*1.25</f>
        <v>110.2559179591147</v>
      </c>
      <c r="CZ59" s="76">
        <f t="shared" si="64"/>
        <v>1495.5088478281918</v>
      </c>
      <c r="DA59" s="77"/>
      <c r="DB59" s="102">
        <f>(D59*2*($D$16+$D$12)+$E$59*$D$6)*1.25</f>
        <v>1239.8112529304053</v>
      </c>
      <c r="DC59" s="102">
        <f t="shared" si="37"/>
        <v>75.213613469336039</v>
      </c>
      <c r="DD59" s="102">
        <f>(DA29*(D20+D24)+(35/60)*D2)*1.25</f>
        <v>180.48398142845076</v>
      </c>
      <c r="DE59" s="92"/>
    </row>
    <row r="60" spans="1:109">
      <c r="A60" s="17"/>
      <c r="B60" s="2">
        <v>646811</v>
      </c>
      <c r="C60" s="2" t="s">
        <v>85</v>
      </c>
      <c r="D60" s="30">
        <v>44</v>
      </c>
      <c r="E60" s="10">
        <f t="shared" si="38"/>
        <v>1.4666666666666666</v>
      </c>
      <c r="F60" s="112">
        <f t="shared" si="10"/>
        <v>2022.2219621530328</v>
      </c>
      <c r="G60" s="127"/>
      <c r="H60" s="102">
        <f t="shared" si="49"/>
        <v>1558.6198608267953</v>
      </c>
      <c r="I60" s="107">
        <f>(15/60*D2)*1.25</f>
        <v>75.213613469336039</v>
      </c>
      <c r="J60" s="102">
        <f t="shared" si="0"/>
        <v>388.38848785690152</v>
      </c>
      <c r="K60" s="53">
        <f t="shared" si="11"/>
        <v>2022.2219621530328</v>
      </c>
      <c r="L60" s="63">
        <f t="shared" si="56"/>
        <v>1796.7245762348034</v>
      </c>
      <c r="M60" s="64"/>
      <c r="N60" s="102">
        <f t="shared" si="65"/>
        <v>1558.6198608267953</v>
      </c>
      <c r="O60" s="102">
        <f t="shared" si="39"/>
        <v>75.213613469336039</v>
      </c>
      <c r="P60" s="102">
        <f t="shared" si="40"/>
        <v>162.89110193867205</v>
      </c>
      <c r="Q60" s="30">
        <f t="shared" si="12"/>
        <v>1796.7245762348034</v>
      </c>
      <c r="R60" s="30" t="e">
        <f>#REF!+#REF!+#REF!</f>
        <v>#REF!</v>
      </c>
      <c r="S60" s="55" t="e">
        <f>#REF!+#REF!+#REF!</f>
        <v>#REF!</v>
      </c>
      <c r="T60" s="55" t="e">
        <f>#REF!+#REF!+#REF!</f>
        <v>#REF!</v>
      </c>
      <c r="U60" s="55" t="e">
        <f>#REF!+#REF!+#REF!</f>
        <v>#REF!</v>
      </c>
      <c r="V60" s="98">
        <f t="shared" si="1"/>
        <v>1739.1038422552458</v>
      </c>
      <c r="W60" s="64"/>
      <c r="X60" s="102">
        <f t="shared" si="66"/>
        <v>1558.6198608267953</v>
      </c>
      <c r="Y60" s="102">
        <f t="shared" si="13"/>
        <v>75.213613469336039</v>
      </c>
      <c r="Z60" s="108">
        <f t="shared" si="2"/>
        <v>105.27036795911471</v>
      </c>
      <c r="AA60" s="55">
        <f t="shared" si="14"/>
        <v>1739.103842255246</v>
      </c>
      <c r="AB60" s="74">
        <f t="shared" si="67"/>
        <v>1809.1884512348033</v>
      </c>
      <c r="AC60" s="75"/>
      <c r="AD60" s="107">
        <f t="shared" si="57"/>
        <v>1558.6198608267953</v>
      </c>
      <c r="AE60" s="102">
        <f t="shared" si="15"/>
        <v>75.213613469336039</v>
      </c>
      <c r="AF60" s="102">
        <f t="shared" si="41"/>
        <v>175.35497693867205</v>
      </c>
      <c r="AG60" s="55">
        <f t="shared" si="16"/>
        <v>1809.1884512348033</v>
      </c>
      <c r="AH60" s="74">
        <f t="shared" si="50"/>
        <v>1821.6523262348032</v>
      </c>
      <c r="AI60" s="75"/>
      <c r="AJ60" s="102">
        <f t="shared" si="51"/>
        <v>1558.6198608267953</v>
      </c>
      <c r="AK60" s="102">
        <f t="shared" si="17"/>
        <v>75.213613469336039</v>
      </c>
      <c r="AL60" s="102">
        <f t="shared" si="58"/>
        <v>187.81885193867208</v>
      </c>
      <c r="AM60" s="55">
        <f t="shared" si="18"/>
        <v>1821.6523262348035</v>
      </c>
      <c r="AN60" s="112">
        <f t="shared" ref="AN60" si="108">(AO$29*($D$20+$D$24)+$D60*2*($D$16+$D$12)+AO$30*$D$2+$E60*$D$6)*1.25</f>
        <v>1796.7245762348034</v>
      </c>
      <c r="AO60" s="127"/>
      <c r="AP60" s="102">
        <f t="shared" si="59"/>
        <v>1558.6198608267953</v>
      </c>
      <c r="AQ60" s="102">
        <f t="shared" si="19"/>
        <v>75.213613469336039</v>
      </c>
      <c r="AR60" s="102">
        <f t="shared" si="20"/>
        <v>162.89110193867205</v>
      </c>
      <c r="AS60" s="55">
        <f t="shared" si="21"/>
        <v>1796.7245762348034</v>
      </c>
      <c r="AT60" s="55" t="e">
        <f>#REF!+#REF!+#REF!</f>
        <v>#REF!</v>
      </c>
      <c r="AU60" s="55" t="e">
        <f>#REF!+#REF!+#REF!</f>
        <v>#REF!</v>
      </c>
      <c r="AV60" s="55" t="e">
        <f>#REF!+#REF!+#REF!</f>
        <v>#REF!</v>
      </c>
      <c r="AW60" s="55" t="e">
        <f>#REF!+#REF!+#REF!</f>
        <v>#REF!</v>
      </c>
      <c r="AX60" s="112">
        <f t="shared" si="52"/>
        <v>1721.5109627654672</v>
      </c>
      <c r="AY60" s="120"/>
      <c r="AZ60" s="102">
        <f t="shared" si="42"/>
        <v>1558.6198608267953</v>
      </c>
      <c r="BA60" s="102">
        <f t="shared" si="22"/>
        <v>75.213613469336039</v>
      </c>
      <c r="BB60" s="102">
        <f t="shared" si="3"/>
        <v>87.677488469336026</v>
      </c>
      <c r="BC60" s="55">
        <f t="shared" si="23"/>
        <v>1721.5109627654674</v>
      </c>
      <c r="BD60" s="55" t="e">
        <f>#REF!+#REF!+#REF!</f>
        <v>#REF!</v>
      </c>
      <c r="BE60" s="55" t="e">
        <f>#REF!+#REF!+#REF!</f>
        <v>#REF!</v>
      </c>
      <c r="BF60" s="55" t="e">
        <f>#REF!+#REF!+#REF!</f>
        <v>#REF!</v>
      </c>
      <c r="BG60" s="55" t="e">
        <f>#REF!+#REF!+#REF!</f>
        <v>#REF!</v>
      </c>
      <c r="BH60" s="55" t="e">
        <f>#REF!+#REF!+#REF!</f>
        <v>#REF!</v>
      </c>
      <c r="BI60" s="63">
        <f t="shared" si="60"/>
        <v>1924.1430102143609</v>
      </c>
      <c r="BJ60" s="64"/>
      <c r="BK60" s="102">
        <f t="shared" si="43"/>
        <v>1558.6198608267953</v>
      </c>
      <c r="BL60" s="102">
        <f t="shared" si="24"/>
        <v>75.213613469336039</v>
      </c>
      <c r="BM60" s="102">
        <f t="shared" si="4"/>
        <v>290.30953591822941</v>
      </c>
      <c r="BN60" s="55">
        <f t="shared" si="25"/>
        <v>1924.1430102143609</v>
      </c>
      <c r="BO60" s="76">
        <f t="shared" si="69"/>
        <v>1896.579030724582</v>
      </c>
      <c r="BP60" s="77"/>
      <c r="BQ60" s="102">
        <f t="shared" si="44"/>
        <v>1558.6198608267953</v>
      </c>
      <c r="BR60" s="102">
        <f t="shared" si="26"/>
        <v>75.213613469336039</v>
      </c>
      <c r="BS60" s="102">
        <f t="shared" si="5"/>
        <v>262.74555642845075</v>
      </c>
      <c r="BT60" s="55">
        <f t="shared" si="27"/>
        <v>1896.579030724582</v>
      </c>
      <c r="BU60" s="76">
        <f t="shared" si="53"/>
        <v>1846.8669852143605</v>
      </c>
      <c r="BV60" s="77"/>
      <c r="BW60" s="102">
        <f t="shared" si="45"/>
        <v>1558.6198608267953</v>
      </c>
      <c r="BX60" s="102">
        <f t="shared" si="28"/>
        <v>75.213613469336039</v>
      </c>
      <c r="BY60" s="102">
        <f t="shared" si="6"/>
        <v>213.03351091822944</v>
      </c>
      <c r="BZ60" s="55">
        <f t="shared" si="29"/>
        <v>1846.8669852143607</v>
      </c>
      <c r="CA60" s="55" t="e">
        <f>#REF!+#REF!+#REF!</f>
        <v>#REF!</v>
      </c>
      <c r="CB60" s="55" t="e">
        <f>#REF!+#REF!+#REF!</f>
        <v>#REF!</v>
      </c>
      <c r="CC60" s="55" t="e">
        <f>#REF!+#REF!+#REF!</f>
        <v>#REF!</v>
      </c>
      <c r="CD60" s="78">
        <f t="shared" si="61"/>
        <v>1881.7658352143608</v>
      </c>
      <c r="CE60" s="79"/>
      <c r="CF60" s="102">
        <f t="shared" si="46"/>
        <v>1558.6198608267953</v>
      </c>
      <c r="CG60" s="102">
        <f t="shared" si="30"/>
        <v>75.213613469336039</v>
      </c>
      <c r="CH60" s="102">
        <f t="shared" si="7"/>
        <v>247.93236091822939</v>
      </c>
      <c r="CI60" s="55">
        <f t="shared" si="31"/>
        <v>1881.7658352143608</v>
      </c>
      <c r="CJ60" s="76">
        <f t="shared" si="54"/>
        <v>1741.5392354593346</v>
      </c>
      <c r="CK60" s="77"/>
      <c r="CL60" s="102">
        <f t="shared" si="47"/>
        <v>1558.6198608267953</v>
      </c>
      <c r="CM60" s="102">
        <f t="shared" si="32"/>
        <v>75.213613469336039</v>
      </c>
      <c r="CN60" s="102">
        <f t="shared" si="8"/>
        <v>107.70576116320325</v>
      </c>
      <c r="CO60" s="30">
        <f t="shared" si="33"/>
        <v>1741.5392354593346</v>
      </c>
      <c r="CP60" s="90">
        <f t="shared" si="62"/>
        <v>1849.2163057245818</v>
      </c>
      <c r="CQ60" s="91"/>
      <c r="CR60" s="102">
        <f>(D60*2*($D$16+$D$12)+$E$60*$D$6)*1.25</f>
        <v>1558.6198608267953</v>
      </c>
      <c r="CS60" s="102">
        <f t="shared" si="34"/>
        <v>75.213613469336039</v>
      </c>
      <c r="CT60" s="102">
        <f>(CQ29*(D20+D24)+(35/60)*D2)*1.25</f>
        <v>215.38283142845077</v>
      </c>
      <c r="CU60" s="112">
        <f t="shared" ref="CU60:CV60" si="109">(CV$29*($D$20+$D$24)+$D60*2*($D$16+$D$12)+CV$30*$D$2+$E60*$D$6)*1.25</f>
        <v>1744.0893922552459</v>
      </c>
      <c r="CV60" s="113">
        <f t="shared" si="109"/>
        <v>1558.6198608267953</v>
      </c>
      <c r="CW60" s="103">
        <f>(D60*2*(D16+D12)+E60*D6)*1.25</f>
        <v>1558.6198608267953</v>
      </c>
      <c r="CX60" s="103">
        <f t="shared" si="36"/>
        <v>75.213613469336039</v>
      </c>
      <c r="CY60" s="102">
        <f>(CV29*(D20+D24)+(20/60)*D2)*1.25</f>
        <v>110.2559179591147</v>
      </c>
      <c r="CZ60" s="76">
        <f t="shared" si="64"/>
        <v>1814.317455724582</v>
      </c>
      <c r="DA60" s="77"/>
      <c r="DB60" s="102">
        <f>(D60*2*($D$16+$D$12)+$E$60*$D$6)*1.25</f>
        <v>1558.6198608267953</v>
      </c>
      <c r="DC60" s="102">
        <f t="shared" si="37"/>
        <v>75.213613469336039</v>
      </c>
      <c r="DD60" s="102">
        <f>(DA29*(D20+D24)+(35/60)*D2)*1.25</f>
        <v>180.48398142845076</v>
      </c>
      <c r="DE60" s="92"/>
    </row>
    <row r="61" spans="1:109">
      <c r="A61" s="17"/>
      <c r="B61" s="2">
        <v>646811</v>
      </c>
      <c r="C61" s="2" t="s">
        <v>86</v>
      </c>
      <c r="D61" s="30">
        <v>36</v>
      </c>
      <c r="E61" s="10">
        <f t="shared" si="38"/>
        <v>1.2</v>
      </c>
      <c r="F61" s="112">
        <f t="shared" si="10"/>
        <v>1738.8365329117973</v>
      </c>
      <c r="G61" s="127"/>
      <c r="H61" s="102">
        <f t="shared" si="49"/>
        <v>1275.2344315855598</v>
      </c>
      <c r="I61" s="107">
        <f>(15/60*D2)*1.25</f>
        <v>75.213613469336039</v>
      </c>
      <c r="J61" s="102">
        <f t="shared" si="0"/>
        <v>388.38848785690152</v>
      </c>
      <c r="K61" s="53">
        <f t="shared" si="11"/>
        <v>1738.8365329117973</v>
      </c>
      <c r="L61" s="63">
        <f t="shared" si="56"/>
        <v>1513.3391469935677</v>
      </c>
      <c r="M61" s="64"/>
      <c r="N61" s="102">
        <f t="shared" si="65"/>
        <v>1275.2344315855598</v>
      </c>
      <c r="O61" s="102">
        <f t="shared" si="39"/>
        <v>75.213613469336039</v>
      </c>
      <c r="P61" s="102">
        <f t="shared" si="40"/>
        <v>162.89110193867205</v>
      </c>
      <c r="Q61" s="30">
        <f t="shared" si="12"/>
        <v>1513.339146993568</v>
      </c>
      <c r="R61" s="30" t="e">
        <f>#REF!+#REF!+#REF!</f>
        <v>#REF!</v>
      </c>
      <c r="S61" s="55" t="e">
        <f>#REF!+#REF!+#REF!</f>
        <v>#REF!</v>
      </c>
      <c r="T61" s="55" t="e">
        <f>#REF!+#REF!+#REF!</f>
        <v>#REF!</v>
      </c>
      <c r="U61" s="55" t="e">
        <f>#REF!+#REF!+#REF!</f>
        <v>#REF!</v>
      </c>
      <c r="V61" s="98">
        <f t="shared" si="1"/>
        <v>1455.7184130140104</v>
      </c>
      <c r="W61" s="64"/>
      <c r="X61" s="102">
        <f t="shared" si="66"/>
        <v>1275.2344315855598</v>
      </c>
      <c r="Y61" s="102">
        <f t="shared" si="13"/>
        <v>75.213613469336039</v>
      </c>
      <c r="Z61" s="108">
        <f t="shared" si="2"/>
        <v>105.27036795911471</v>
      </c>
      <c r="AA61" s="55">
        <f t="shared" si="14"/>
        <v>1455.7184130140106</v>
      </c>
      <c r="AB61" s="74">
        <f t="shared" si="67"/>
        <v>1525.8030219935677</v>
      </c>
      <c r="AC61" s="75"/>
      <c r="AD61" s="107">
        <f t="shared" si="57"/>
        <v>1275.2344315855598</v>
      </c>
      <c r="AE61" s="102">
        <f t="shared" si="15"/>
        <v>75.213613469336039</v>
      </c>
      <c r="AF61" s="102">
        <f t="shared" si="41"/>
        <v>175.35497693867205</v>
      </c>
      <c r="AG61" s="55">
        <f t="shared" si="16"/>
        <v>1525.8030219935679</v>
      </c>
      <c r="AH61" s="74">
        <f t="shared" si="50"/>
        <v>1538.266896993568</v>
      </c>
      <c r="AI61" s="75"/>
      <c r="AJ61" s="102">
        <f t="shared" si="51"/>
        <v>1275.2344315855598</v>
      </c>
      <c r="AK61" s="102">
        <f t="shared" si="17"/>
        <v>75.213613469336039</v>
      </c>
      <c r="AL61" s="102">
        <f t="shared" si="58"/>
        <v>187.81885193867208</v>
      </c>
      <c r="AM61" s="55">
        <f t="shared" si="18"/>
        <v>1538.266896993568</v>
      </c>
      <c r="AN61" s="112">
        <f t="shared" ref="AN61" si="110">(AO$29*($D$20+$D$24)+$D61*2*($D$16+$D$12)+AO$30*$D$2+$E61*$D$6)*1.25</f>
        <v>1513.3391469935677</v>
      </c>
      <c r="AO61" s="127"/>
      <c r="AP61" s="102">
        <f t="shared" si="59"/>
        <v>1275.2344315855598</v>
      </c>
      <c r="AQ61" s="102">
        <f t="shared" si="19"/>
        <v>75.213613469336039</v>
      </c>
      <c r="AR61" s="102">
        <f t="shared" si="20"/>
        <v>162.89110193867205</v>
      </c>
      <c r="AS61" s="55">
        <f t="shared" si="21"/>
        <v>1513.339146993568</v>
      </c>
      <c r="AT61" s="55" t="e">
        <f>#REF!+#REF!+#REF!</f>
        <v>#REF!</v>
      </c>
      <c r="AU61" s="55" t="e">
        <f>#REF!+#REF!+#REF!</f>
        <v>#REF!</v>
      </c>
      <c r="AV61" s="55" t="e">
        <f>#REF!+#REF!+#REF!</f>
        <v>#REF!</v>
      </c>
      <c r="AW61" s="55" t="e">
        <f>#REF!+#REF!+#REF!</f>
        <v>#REF!</v>
      </c>
      <c r="AX61" s="112">
        <f t="shared" si="52"/>
        <v>1438.1255335242317</v>
      </c>
      <c r="AY61" s="120"/>
      <c r="AZ61" s="102">
        <f t="shared" si="42"/>
        <v>1275.2344315855598</v>
      </c>
      <c r="BA61" s="102">
        <f t="shared" si="22"/>
        <v>75.213613469336039</v>
      </c>
      <c r="BB61" s="102">
        <f t="shared" si="3"/>
        <v>87.677488469336026</v>
      </c>
      <c r="BC61" s="55">
        <f t="shared" si="23"/>
        <v>1438.125533524232</v>
      </c>
      <c r="BD61" s="55" t="e">
        <f>#REF!+#REF!+#REF!</f>
        <v>#REF!</v>
      </c>
      <c r="BE61" s="55" t="e">
        <f>#REF!+#REF!+#REF!</f>
        <v>#REF!</v>
      </c>
      <c r="BF61" s="55" t="e">
        <f>#REF!+#REF!+#REF!</f>
        <v>#REF!</v>
      </c>
      <c r="BG61" s="55" t="e">
        <f>#REF!+#REF!+#REF!</f>
        <v>#REF!</v>
      </c>
      <c r="BH61" s="55" t="e">
        <f>#REF!+#REF!+#REF!</f>
        <v>#REF!</v>
      </c>
      <c r="BI61" s="63">
        <f t="shared" si="60"/>
        <v>1640.7575809731252</v>
      </c>
      <c r="BJ61" s="64"/>
      <c r="BK61" s="102">
        <f t="shared" si="43"/>
        <v>1275.2344315855598</v>
      </c>
      <c r="BL61" s="102">
        <f t="shared" si="24"/>
        <v>75.213613469336039</v>
      </c>
      <c r="BM61" s="102">
        <f t="shared" si="4"/>
        <v>290.30953591822941</v>
      </c>
      <c r="BN61" s="55">
        <f t="shared" si="25"/>
        <v>1640.7575809731252</v>
      </c>
      <c r="BO61" s="76">
        <f t="shared" si="69"/>
        <v>1613.1936014833466</v>
      </c>
      <c r="BP61" s="77"/>
      <c r="BQ61" s="102">
        <f t="shared" si="44"/>
        <v>1275.2344315855598</v>
      </c>
      <c r="BR61" s="102">
        <f t="shared" si="26"/>
        <v>75.213613469336039</v>
      </c>
      <c r="BS61" s="102">
        <f t="shared" si="5"/>
        <v>262.74555642845075</v>
      </c>
      <c r="BT61" s="55">
        <f t="shared" si="27"/>
        <v>1613.1936014833466</v>
      </c>
      <c r="BU61" s="76">
        <f t="shared" si="53"/>
        <v>1563.4815559731251</v>
      </c>
      <c r="BV61" s="77"/>
      <c r="BW61" s="102">
        <f t="shared" si="45"/>
        <v>1275.2344315855598</v>
      </c>
      <c r="BX61" s="102">
        <f t="shared" si="28"/>
        <v>75.213613469336039</v>
      </c>
      <c r="BY61" s="102">
        <f t="shared" si="6"/>
        <v>213.03351091822944</v>
      </c>
      <c r="BZ61" s="55">
        <f t="shared" si="29"/>
        <v>1563.4815559731253</v>
      </c>
      <c r="CA61" s="55" t="e">
        <f>#REF!+#REF!+#REF!</f>
        <v>#REF!</v>
      </c>
      <c r="CB61" s="55" t="e">
        <f>#REF!+#REF!+#REF!</f>
        <v>#REF!</v>
      </c>
      <c r="CC61" s="55" t="e">
        <f>#REF!+#REF!+#REF!</f>
        <v>#REF!</v>
      </c>
      <c r="CD61" s="78">
        <f t="shared" si="61"/>
        <v>1598.3804059731253</v>
      </c>
      <c r="CE61" s="79"/>
      <c r="CF61" s="102">
        <f t="shared" si="46"/>
        <v>1275.2344315855598</v>
      </c>
      <c r="CG61" s="102">
        <f t="shared" si="30"/>
        <v>75.213613469336039</v>
      </c>
      <c r="CH61" s="102">
        <f t="shared" si="7"/>
        <v>247.93236091822939</v>
      </c>
      <c r="CI61" s="55">
        <f t="shared" si="31"/>
        <v>1598.3804059731253</v>
      </c>
      <c r="CJ61" s="76">
        <f t="shared" si="54"/>
        <v>1458.1538062180991</v>
      </c>
      <c r="CK61" s="77"/>
      <c r="CL61" s="102">
        <f t="shared" si="47"/>
        <v>1275.2344315855598</v>
      </c>
      <c r="CM61" s="102">
        <f t="shared" si="32"/>
        <v>75.213613469336039</v>
      </c>
      <c r="CN61" s="102">
        <f t="shared" si="8"/>
        <v>107.70576116320325</v>
      </c>
      <c r="CO61" s="30">
        <f t="shared" si="33"/>
        <v>1458.1538062180991</v>
      </c>
      <c r="CP61" s="90">
        <f t="shared" si="62"/>
        <v>1565.8308764833464</v>
      </c>
      <c r="CQ61" s="91"/>
      <c r="CR61" s="102">
        <f>(D61*2*($D$16+$D$12)+$E$61*$D$6)*1.25</f>
        <v>1275.2344315855598</v>
      </c>
      <c r="CS61" s="102">
        <f t="shared" si="34"/>
        <v>75.213613469336039</v>
      </c>
      <c r="CT61" s="102">
        <f>(CQ29*(D20+D24)+(35/60)*D2)*1.25</f>
        <v>215.38283142845077</v>
      </c>
      <c r="CU61" s="112">
        <f t="shared" ref="CU61:CV61" si="111">(CV$29*($D$20+$D$24)+$D61*2*($D$16+$D$12)+CV$30*$D$2+$E61*$D$6)*1.25</f>
        <v>1460.7039630140105</v>
      </c>
      <c r="CV61" s="113">
        <f t="shared" si="111"/>
        <v>1275.2344315855598</v>
      </c>
      <c r="CW61" s="103">
        <f>(D61*2*(D16+D12)+E61*D6)*1.25</f>
        <v>1275.2344315855598</v>
      </c>
      <c r="CX61" s="103">
        <f t="shared" si="36"/>
        <v>75.213613469336039</v>
      </c>
      <c r="CY61" s="102">
        <f>(CV29*(D20+D24)+(20/60)*D2)*1.25</f>
        <v>110.2559179591147</v>
      </c>
      <c r="CZ61" s="76">
        <f t="shared" si="64"/>
        <v>1530.9320264833466</v>
      </c>
      <c r="DA61" s="77"/>
      <c r="DB61" s="102">
        <f>(D61*2*($D$16+$D$12)+$E$61*$D$6)*1.25</f>
        <v>1275.2344315855598</v>
      </c>
      <c r="DC61" s="102">
        <f t="shared" si="37"/>
        <v>75.213613469336039</v>
      </c>
      <c r="DD61" s="102">
        <f>(DA29*(D20+D24)+(35/60)*D2)*1.25</f>
        <v>180.48398142845076</v>
      </c>
      <c r="DE61" s="92"/>
    </row>
    <row r="62" spans="1:109">
      <c r="A62" s="17"/>
      <c r="B62" s="2">
        <v>646811</v>
      </c>
      <c r="C62" s="2" t="s">
        <v>87</v>
      </c>
      <c r="D62" s="30">
        <v>41</v>
      </c>
      <c r="E62" s="10">
        <f t="shared" si="38"/>
        <v>1.3666666666666667</v>
      </c>
      <c r="F62" s="112">
        <f t="shared" si="10"/>
        <v>1915.9524261875695</v>
      </c>
      <c r="G62" s="127"/>
      <c r="H62" s="102">
        <f t="shared" si="49"/>
        <v>1452.3503248613317</v>
      </c>
      <c r="I62" s="107">
        <f>(15/60*D2)*1.25</f>
        <v>75.213613469336039</v>
      </c>
      <c r="J62" s="102">
        <f t="shared" si="0"/>
        <v>388.38848785690152</v>
      </c>
      <c r="K62" s="53">
        <f t="shared" si="11"/>
        <v>1915.9524261875692</v>
      </c>
      <c r="L62" s="63">
        <f t="shared" si="56"/>
        <v>1690.4550402693399</v>
      </c>
      <c r="M62" s="64"/>
      <c r="N62" s="102">
        <f t="shared" si="65"/>
        <v>1452.3503248613317</v>
      </c>
      <c r="O62" s="102">
        <f t="shared" si="39"/>
        <v>75.213613469336039</v>
      </c>
      <c r="P62" s="102">
        <f t="shared" si="40"/>
        <v>162.89110193867205</v>
      </c>
      <c r="Q62" s="30">
        <f t="shared" si="12"/>
        <v>1690.4550402693399</v>
      </c>
      <c r="R62" s="30" t="e">
        <f>#REF!+#REF!+#REF!</f>
        <v>#REF!</v>
      </c>
      <c r="S62" s="55" t="e">
        <f>#REF!+#REF!+#REF!</f>
        <v>#REF!</v>
      </c>
      <c r="T62" s="55" t="e">
        <f>#REF!+#REF!+#REF!</f>
        <v>#REF!</v>
      </c>
      <c r="U62" s="55" t="e">
        <f>#REF!+#REF!+#REF!</f>
        <v>#REF!</v>
      </c>
      <c r="V62" s="98">
        <f t="shared" si="1"/>
        <v>1632.8343062897827</v>
      </c>
      <c r="W62" s="64"/>
      <c r="X62" s="102">
        <f t="shared" si="66"/>
        <v>1452.3503248613317</v>
      </c>
      <c r="Y62" s="102">
        <f t="shared" si="13"/>
        <v>75.213613469336039</v>
      </c>
      <c r="Z62" s="108">
        <f t="shared" si="2"/>
        <v>105.27036795911471</v>
      </c>
      <c r="AA62" s="55">
        <f t="shared" si="14"/>
        <v>1632.8343062897825</v>
      </c>
      <c r="AB62" s="74">
        <f t="shared" si="67"/>
        <v>1702.91891526934</v>
      </c>
      <c r="AC62" s="75"/>
      <c r="AD62" s="107">
        <f t="shared" si="57"/>
        <v>1452.3503248613317</v>
      </c>
      <c r="AE62" s="102">
        <f t="shared" si="15"/>
        <v>75.213613469336039</v>
      </c>
      <c r="AF62" s="102">
        <f t="shared" si="41"/>
        <v>175.35497693867205</v>
      </c>
      <c r="AG62" s="55">
        <f t="shared" si="16"/>
        <v>1702.9189152693398</v>
      </c>
      <c r="AH62" s="74">
        <f t="shared" si="50"/>
        <v>1715.3827902693399</v>
      </c>
      <c r="AI62" s="75"/>
      <c r="AJ62" s="102">
        <f t="shared" si="51"/>
        <v>1452.3503248613317</v>
      </c>
      <c r="AK62" s="102">
        <f t="shared" si="17"/>
        <v>75.213613469336039</v>
      </c>
      <c r="AL62" s="102">
        <f t="shared" si="58"/>
        <v>187.81885193867208</v>
      </c>
      <c r="AM62" s="55">
        <f t="shared" si="18"/>
        <v>1715.3827902693399</v>
      </c>
      <c r="AN62" s="112">
        <f t="shared" ref="AN62" si="112">(AO$29*($D$20+$D$24)+$D62*2*($D$16+$D$12)+AO$30*$D$2+$E62*$D$6)*1.25</f>
        <v>1690.4550402693399</v>
      </c>
      <c r="AO62" s="127"/>
      <c r="AP62" s="102">
        <f t="shared" si="59"/>
        <v>1452.3503248613317</v>
      </c>
      <c r="AQ62" s="102">
        <f t="shared" si="19"/>
        <v>75.213613469336039</v>
      </c>
      <c r="AR62" s="102">
        <f t="shared" si="20"/>
        <v>162.89110193867205</v>
      </c>
      <c r="AS62" s="55">
        <f t="shared" si="21"/>
        <v>1690.4550402693399</v>
      </c>
      <c r="AT62" s="55" t="e">
        <f>#REF!+#REF!+#REF!</f>
        <v>#REF!</v>
      </c>
      <c r="AU62" s="55" t="e">
        <f>#REF!+#REF!+#REF!</f>
        <v>#REF!</v>
      </c>
      <c r="AV62" s="55" t="e">
        <f>#REF!+#REF!+#REF!</f>
        <v>#REF!</v>
      </c>
      <c r="AW62" s="55" t="e">
        <f>#REF!+#REF!+#REF!</f>
        <v>#REF!</v>
      </c>
      <c r="AX62" s="112">
        <f t="shared" si="52"/>
        <v>1615.2414268000039</v>
      </c>
      <c r="AY62" s="120"/>
      <c r="AZ62" s="102">
        <f t="shared" si="42"/>
        <v>1452.3503248613317</v>
      </c>
      <c r="BA62" s="102">
        <f t="shared" si="22"/>
        <v>75.213613469336039</v>
      </c>
      <c r="BB62" s="102">
        <f t="shared" si="3"/>
        <v>87.677488469336026</v>
      </c>
      <c r="BC62" s="55">
        <f t="shared" si="23"/>
        <v>1615.2414268000039</v>
      </c>
      <c r="BD62" s="55" t="e">
        <f>#REF!+#REF!+#REF!</f>
        <v>#REF!</v>
      </c>
      <c r="BE62" s="55" t="e">
        <f>#REF!+#REF!+#REF!</f>
        <v>#REF!</v>
      </c>
      <c r="BF62" s="55" t="e">
        <f>#REF!+#REF!+#REF!</f>
        <v>#REF!</v>
      </c>
      <c r="BG62" s="55" t="e">
        <f>#REF!+#REF!+#REF!</f>
        <v>#REF!</v>
      </c>
      <c r="BH62" s="55" t="e">
        <f>#REF!+#REF!+#REF!</f>
        <v>#REF!</v>
      </c>
      <c r="BI62" s="63">
        <f t="shared" si="60"/>
        <v>1817.8734742488973</v>
      </c>
      <c r="BJ62" s="64"/>
      <c r="BK62" s="102">
        <f t="shared" si="43"/>
        <v>1452.3503248613317</v>
      </c>
      <c r="BL62" s="102">
        <f t="shared" si="24"/>
        <v>75.213613469336039</v>
      </c>
      <c r="BM62" s="102">
        <f t="shared" si="4"/>
        <v>290.30953591822941</v>
      </c>
      <c r="BN62" s="55">
        <f t="shared" si="25"/>
        <v>1817.8734742488973</v>
      </c>
      <c r="BO62" s="76">
        <f t="shared" si="69"/>
        <v>1790.3094947591185</v>
      </c>
      <c r="BP62" s="77"/>
      <c r="BQ62" s="102">
        <f t="shared" si="44"/>
        <v>1452.3503248613317</v>
      </c>
      <c r="BR62" s="102">
        <f t="shared" si="26"/>
        <v>75.213613469336039</v>
      </c>
      <c r="BS62" s="102">
        <f t="shared" si="5"/>
        <v>262.74555642845075</v>
      </c>
      <c r="BT62" s="55">
        <f t="shared" si="27"/>
        <v>1790.3094947591185</v>
      </c>
      <c r="BU62" s="76">
        <f t="shared" si="53"/>
        <v>1740.5974492488972</v>
      </c>
      <c r="BV62" s="77"/>
      <c r="BW62" s="102">
        <f t="shared" si="45"/>
        <v>1452.3503248613317</v>
      </c>
      <c r="BX62" s="102">
        <f t="shared" si="28"/>
        <v>75.213613469336039</v>
      </c>
      <c r="BY62" s="102">
        <f t="shared" si="6"/>
        <v>213.03351091822944</v>
      </c>
      <c r="BZ62" s="55">
        <f t="shared" si="29"/>
        <v>1740.5974492488972</v>
      </c>
      <c r="CA62" s="55" t="e">
        <f>#REF!+#REF!+#REF!</f>
        <v>#REF!</v>
      </c>
      <c r="CB62" s="55" t="e">
        <f>#REF!+#REF!+#REF!</f>
        <v>#REF!</v>
      </c>
      <c r="CC62" s="55" t="e">
        <f>#REF!+#REF!+#REF!</f>
        <v>#REF!</v>
      </c>
      <c r="CD62" s="78">
        <f t="shared" si="61"/>
        <v>1775.4962992488972</v>
      </c>
      <c r="CE62" s="79"/>
      <c r="CF62" s="102">
        <f t="shared" si="46"/>
        <v>1452.3503248613317</v>
      </c>
      <c r="CG62" s="102">
        <f t="shared" si="30"/>
        <v>75.213613469336039</v>
      </c>
      <c r="CH62" s="102">
        <f t="shared" si="7"/>
        <v>247.93236091822939</v>
      </c>
      <c r="CI62" s="55">
        <f t="shared" si="31"/>
        <v>1775.4962992488972</v>
      </c>
      <c r="CJ62" s="76">
        <f t="shared" si="54"/>
        <v>1635.269699493871</v>
      </c>
      <c r="CK62" s="77"/>
      <c r="CL62" s="102">
        <f t="shared" si="47"/>
        <v>1452.3503248613317</v>
      </c>
      <c r="CM62" s="102">
        <f t="shared" si="32"/>
        <v>75.213613469336039</v>
      </c>
      <c r="CN62" s="102">
        <f t="shared" si="8"/>
        <v>107.70576116320325</v>
      </c>
      <c r="CO62" s="30">
        <f t="shared" si="33"/>
        <v>1635.269699493871</v>
      </c>
      <c r="CP62" s="90">
        <f t="shared" si="62"/>
        <v>1742.9467697591188</v>
      </c>
      <c r="CQ62" s="91"/>
      <c r="CR62" s="102">
        <f>(D62*2*($D$16+$D$12)+$E$62*$D$6)*1.25</f>
        <v>1452.3503248613317</v>
      </c>
      <c r="CS62" s="102">
        <f t="shared" si="34"/>
        <v>75.213613469336039</v>
      </c>
      <c r="CT62" s="102">
        <f>(CQ29*(D20+D24)+(35/60)*D2)*1.25</f>
        <v>215.38283142845077</v>
      </c>
      <c r="CU62" s="112">
        <f t="shared" ref="CU62:CV62" si="113">(CV$29*($D$20+$D$24)+$D62*2*($D$16+$D$12)+CV$30*$D$2+$E62*$D$6)*1.25</f>
        <v>1637.8198562897828</v>
      </c>
      <c r="CV62" s="113">
        <f t="shared" si="113"/>
        <v>1452.3503248613317</v>
      </c>
      <c r="CW62" s="103">
        <f>(D62*2*(D16+D12)+E62*D6)*1.25</f>
        <v>1452.3503248613317</v>
      </c>
      <c r="CX62" s="103">
        <f t="shared" si="36"/>
        <v>75.213613469336039</v>
      </c>
      <c r="CY62" s="102">
        <f>(CV29*(D20+D24)+(20/60)*D2)*1.25</f>
        <v>110.2559179591147</v>
      </c>
      <c r="CZ62" s="76">
        <f t="shared" si="64"/>
        <v>1708.0479197591185</v>
      </c>
      <c r="DA62" s="77"/>
      <c r="DB62" s="102">
        <f>(D62*2*($D$16+$D$12)+$E$62*$D$6)*1.25</f>
        <v>1452.3503248613317</v>
      </c>
      <c r="DC62" s="102">
        <f t="shared" si="37"/>
        <v>75.213613469336039</v>
      </c>
      <c r="DD62" s="102">
        <f>(DA29*(D20+D24)+(35/60)*D2)*1.25</f>
        <v>180.48398142845076</v>
      </c>
      <c r="DE62" s="92"/>
    </row>
    <row r="63" spans="1:109">
      <c r="A63" s="17" t="s">
        <v>88</v>
      </c>
      <c r="B63" s="2">
        <v>646822</v>
      </c>
      <c r="C63" s="2" t="s">
        <v>89</v>
      </c>
      <c r="D63" s="30">
        <v>61</v>
      </c>
      <c r="E63" s="10">
        <f t="shared" si="38"/>
        <v>2.0333333333333332</v>
      </c>
      <c r="F63" s="112">
        <f t="shared" si="10"/>
        <v>2624.415999290658</v>
      </c>
      <c r="G63" s="127"/>
      <c r="H63" s="102">
        <f t="shared" si="49"/>
        <v>2160.8138979644209</v>
      </c>
      <c r="I63" s="107">
        <f>(15/60*D2)*1.25</f>
        <v>75.213613469336039</v>
      </c>
      <c r="J63" s="102">
        <f t="shared" si="0"/>
        <v>388.38848785690152</v>
      </c>
      <c r="K63" s="53">
        <f t="shared" si="11"/>
        <v>2624.4159992906584</v>
      </c>
      <c r="L63" s="63">
        <f t="shared" si="56"/>
        <v>2398.9186133724288</v>
      </c>
      <c r="M63" s="64"/>
      <c r="N63" s="102">
        <f t="shared" si="65"/>
        <v>2160.8138979644209</v>
      </c>
      <c r="O63" s="102">
        <f t="shared" si="39"/>
        <v>75.213613469336039</v>
      </c>
      <c r="P63" s="102">
        <f t="shared" si="40"/>
        <v>162.89110193867205</v>
      </c>
      <c r="Q63" s="30">
        <f t="shared" si="12"/>
        <v>2398.9186133724288</v>
      </c>
      <c r="R63" s="30" t="e">
        <f>#REF!+#REF!+#REF!</f>
        <v>#REF!</v>
      </c>
      <c r="S63" s="55" t="e">
        <f>#REF!+#REF!+#REF!</f>
        <v>#REF!</v>
      </c>
      <c r="T63" s="55" t="e">
        <f>#REF!+#REF!+#REF!</f>
        <v>#REF!</v>
      </c>
      <c r="U63" s="55" t="e">
        <f>#REF!+#REF!+#REF!</f>
        <v>#REF!</v>
      </c>
      <c r="V63" s="98">
        <f t="shared" si="1"/>
        <v>2341.2978793928714</v>
      </c>
      <c r="W63" s="64"/>
      <c r="X63" s="102">
        <f t="shared" si="66"/>
        <v>2160.8138979644209</v>
      </c>
      <c r="Y63" s="102">
        <f t="shared" si="13"/>
        <v>75.213613469336039</v>
      </c>
      <c r="Z63" s="108">
        <f t="shared" si="2"/>
        <v>105.27036795911471</v>
      </c>
      <c r="AA63" s="55">
        <f t="shared" si="14"/>
        <v>2341.2978793928714</v>
      </c>
      <c r="AB63" s="74">
        <f t="shared" si="67"/>
        <v>2411.3824883724287</v>
      </c>
      <c r="AC63" s="75"/>
      <c r="AD63" s="107">
        <f t="shared" si="57"/>
        <v>2160.8138979644209</v>
      </c>
      <c r="AE63" s="102">
        <f t="shared" si="15"/>
        <v>75.213613469336039</v>
      </c>
      <c r="AF63" s="102">
        <f t="shared" si="41"/>
        <v>175.35497693867205</v>
      </c>
      <c r="AG63" s="55">
        <f t="shared" si="16"/>
        <v>2411.3824883724292</v>
      </c>
      <c r="AH63" s="74">
        <f t="shared" si="50"/>
        <v>2423.8463633724286</v>
      </c>
      <c r="AI63" s="75"/>
      <c r="AJ63" s="102">
        <f t="shared" si="51"/>
        <v>2160.8138979644209</v>
      </c>
      <c r="AK63" s="102">
        <f t="shared" si="17"/>
        <v>75.213613469336039</v>
      </c>
      <c r="AL63" s="102">
        <f t="shared" si="58"/>
        <v>187.81885193867208</v>
      </c>
      <c r="AM63" s="55">
        <f t="shared" si="18"/>
        <v>2423.8463633724291</v>
      </c>
      <c r="AN63" s="112">
        <f t="shared" ref="AN63" si="114">(AO$29*($D$20+$D$24)+$D63*2*($D$16+$D$12)+AO$30*$D$2+$E63*$D$6)*1.25</f>
        <v>2398.9186133724288</v>
      </c>
      <c r="AO63" s="127"/>
      <c r="AP63" s="102">
        <f t="shared" si="59"/>
        <v>2160.8138979644209</v>
      </c>
      <c r="AQ63" s="102">
        <f t="shared" si="19"/>
        <v>75.213613469336039</v>
      </c>
      <c r="AR63" s="102">
        <f t="shared" si="20"/>
        <v>162.89110193867205</v>
      </c>
      <c r="AS63" s="55">
        <f t="shared" si="21"/>
        <v>2398.9186133724288</v>
      </c>
      <c r="AT63" s="55" t="e">
        <f>#REF!+#REF!+#REF!</f>
        <v>#REF!</v>
      </c>
      <c r="AU63" s="55" t="e">
        <f>#REF!+#REF!+#REF!</f>
        <v>#REF!</v>
      </c>
      <c r="AV63" s="55" t="e">
        <f>#REF!+#REF!+#REF!</f>
        <v>#REF!</v>
      </c>
      <c r="AW63" s="55" t="e">
        <f>#REF!+#REF!+#REF!</f>
        <v>#REF!</v>
      </c>
      <c r="AX63" s="112">
        <f t="shared" si="52"/>
        <v>2323.7049999030928</v>
      </c>
      <c r="AY63" s="120"/>
      <c r="AZ63" s="102">
        <f t="shared" si="42"/>
        <v>2160.8138979644209</v>
      </c>
      <c r="BA63" s="102">
        <f t="shared" si="22"/>
        <v>75.213613469336039</v>
      </c>
      <c r="BB63" s="102">
        <f t="shared" si="3"/>
        <v>87.677488469336026</v>
      </c>
      <c r="BC63" s="55">
        <f t="shared" si="23"/>
        <v>2323.7049999030928</v>
      </c>
      <c r="BD63" s="55" t="e">
        <f>#REF!+#REF!+#REF!</f>
        <v>#REF!</v>
      </c>
      <c r="BE63" s="55" t="e">
        <f>#REF!+#REF!+#REF!</f>
        <v>#REF!</v>
      </c>
      <c r="BF63" s="55" t="e">
        <f>#REF!+#REF!+#REF!</f>
        <v>#REF!</v>
      </c>
      <c r="BG63" s="55" t="e">
        <f>#REF!+#REF!+#REF!</f>
        <v>#REF!</v>
      </c>
      <c r="BH63" s="55" t="e">
        <f>#REF!+#REF!+#REF!</f>
        <v>#REF!</v>
      </c>
      <c r="BI63" s="63">
        <f t="shared" si="60"/>
        <v>2526.3370473519858</v>
      </c>
      <c r="BJ63" s="64"/>
      <c r="BK63" s="102">
        <f t="shared" si="43"/>
        <v>2160.8138979644209</v>
      </c>
      <c r="BL63" s="102">
        <f t="shared" si="24"/>
        <v>75.213613469336039</v>
      </c>
      <c r="BM63" s="102">
        <f t="shared" si="4"/>
        <v>290.30953591822941</v>
      </c>
      <c r="BN63" s="55">
        <f t="shared" si="25"/>
        <v>2526.3370473519863</v>
      </c>
      <c r="BO63" s="76">
        <f t="shared" si="69"/>
        <v>2498.7730678622074</v>
      </c>
      <c r="BP63" s="77"/>
      <c r="BQ63" s="102">
        <f t="shared" si="44"/>
        <v>2160.8138979644209</v>
      </c>
      <c r="BR63" s="102">
        <f t="shared" si="26"/>
        <v>75.213613469336039</v>
      </c>
      <c r="BS63" s="102">
        <f t="shared" si="5"/>
        <v>262.74555642845075</v>
      </c>
      <c r="BT63" s="55">
        <f t="shared" si="27"/>
        <v>2498.7730678622079</v>
      </c>
      <c r="BU63" s="76">
        <f t="shared" si="53"/>
        <v>2449.0610223519861</v>
      </c>
      <c r="BV63" s="77"/>
      <c r="BW63" s="102">
        <f t="shared" si="45"/>
        <v>2160.8138979644209</v>
      </c>
      <c r="BX63" s="102">
        <f t="shared" si="28"/>
        <v>75.213613469336039</v>
      </c>
      <c r="BY63" s="102">
        <f t="shared" si="6"/>
        <v>213.03351091822944</v>
      </c>
      <c r="BZ63" s="55">
        <f t="shared" si="29"/>
        <v>2449.0610223519861</v>
      </c>
      <c r="CA63" s="55" t="e">
        <f>#REF!+#REF!+#REF!</f>
        <v>#REF!</v>
      </c>
      <c r="CB63" s="55" t="e">
        <f>#REF!+#REF!+#REF!</f>
        <v>#REF!</v>
      </c>
      <c r="CC63" s="55" t="e">
        <f>#REF!+#REF!+#REF!</f>
        <v>#REF!</v>
      </c>
      <c r="CD63" s="78">
        <f t="shared" si="61"/>
        <v>2483.9598723519862</v>
      </c>
      <c r="CE63" s="79"/>
      <c r="CF63" s="102">
        <f t="shared" si="46"/>
        <v>2160.8138979644209</v>
      </c>
      <c r="CG63" s="102">
        <f t="shared" si="30"/>
        <v>75.213613469336039</v>
      </c>
      <c r="CH63" s="102">
        <f t="shared" si="7"/>
        <v>247.93236091822939</v>
      </c>
      <c r="CI63" s="55">
        <f t="shared" si="31"/>
        <v>2483.9598723519862</v>
      </c>
      <c r="CJ63" s="76">
        <f t="shared" si="54"/>
        <v>2343.73327259696</v>
      </c>
      <c r="CK63" s="77"/>
      <c r="CL63" s="102">
        <f t="shared" si="47"/>
        <v>2160.8138979644209</v>
      </c>
      <c r="CM63" s="102">
        <f t="shared" si="32"/>
        <v>75.213613469336039</v>
      </c>
      <c r="CN63" s="102">
        <f t="shared" si="8"/>
        <v>107.70576116320325</v>
      </c>
      <c r="CO63" s="30">
        <f t="shared" si="33"/>
        <v>2343.73327259696</v>
      </c>
      <c r="CP63" s="90">
        <f t="shared" si="62"/>
        <v>2451.410342862207</v>
      </c>
      <c r="CQ63" s="91"/>
      <c r="CR63" s="102">
        <f>(D63*2*($D$16+$D$12)+$E$63*$D$6)*1.25</f>
        <v>2160.8138979644209</v>
      </c>
      <c r="CS63" s="102">
        <f t="shared" si="34"/>
        <v>75.213613469336039</v>
      </c>
      <c r="CT63" s="102">
        <f>(CQ29*(D20+D24)+(35/60)*D2)*1.25</f>
        <v>215.38283142845077</v>
      </c>
      <c r="CU63" s="112">
        <f t="shared" ref="CU63:CV63" si="115">(CV$29*($D$20+$D$24)+$D63*2*($D$16+$D$12)+CV$30*$D$2+$E63*$D$6)*1.25</f>
        <v>2346.2834293928709</v>
      </c>
      <c r="CV63" s="113">
        <f t="shared" si="115"/>
        <v>2160.8138979644209</v>
      </c>
      <c r="CW63" s="103">
        <f>(D63*2*(D16+D12)+E63*D6)*1.25</f>
        <v>2160.8138979644209</v>
      </c>
      <c r="CX63" s="103">
        <f t="shared" si="36"/>
        <v>75.213613469336039</v>
      </c>
      <c r="CY63" s="102">
        <f>(CV29*(D20+D24)+(20/60)*D2)*1.25</f>
        <v>110.2559179591147</v>
      </c>
      <c r="CZ63" s="76">
        <f t="shared" si="64"/>
        <v>2416.5114928622074</v>
      </c>
      <c r="DA63" s="77"/>
      <c r="DB63" s="102">
        <f>(D63*2*($D$16+$D$12)+$E$63*$D$6)*1.25</f>
        <v>2160.8138979644209</v>
      </c>
      <c r="DC63" s="102">
        <f t="shared" si="37"/>
        <v>75.213613469336039</v>
      </c>
      <c r="DD63" s="102">
        <f>(DA29*(D20+D24)+(35/60)*D2)*1.25</f>
        <v>180.48398142845076</v>
      </c>
      <c r="DE63" s="92"/>
    </row>
    <row r="64" spans="1:109">
      <c r="A64" s="17"/>
      <c r="B64" s="2">
        <v>646822</v>
      </c>
      <c r="C64" s="2" t="s">
        <v>90</v>
      </c>
      <c r="D64" s="30">
        <v>66</v>
      </c>
      <c r="E64" s="10">
        <f t="shared" si="38"/>
        <v>2.2000000000000002</v>
      </c>
      <c r="F64" s="112">
        <f t="shared" si="10"/>
        <v>2801.5318925664305</v>
      </c>
      <c r="G64" s="127"/>
      <c r="H64" s="102">
        <f t="shared" si="49"/>
        <v>2337.9297912401926</v>
      </c>
      <c r="I64" s="107">
        <f>(15/60*D2)*1.25</f>
        <v>75.213613469336039</v>
      </c>
      <c r="J64" s="102">
        <f t="shared" si="0"/>
        <v>388.38848785690152</v>
      </c>
      <c r="K64" s="53">
        <f t="shared" si="11"/>
        <v>2801.5318925664301</v>
      </c>
      <c r="L64" s="63">
        <f t="shared" si="56"/>
        <v>2576.0345066482014</v>
      </c>
      <c r="M64" s="64"/>
      <c r="N64" s="102">
        <f t="shared" si="65"/>
        <v>2337.9297912401926</v>
      </c>
      <c r="O64" s="102">
        <f t="shared" si="39"/>
        <v>75.213613469336039</v>
      </c>
      <c r="P64" s="102">
        <f t="shared" si="40"/>
        <v>162.89110193867205</v>
      </c>
      <c r="Q64" s="30">
        <f t="shared" si="12"/>
        <v>2576.0345066482005</v>
      </c>
      <c r="R64" s="30" t="e">
        <f>#REF!+#REF!+#REF!</f>
        <v>#REF!</v>
      </c>
      <c r="S64" s="55" t="e">
        <f>#REF!+#REF!+#REF!</f>
        <v>#REF!</v>
      </c>
      <c r="T64" s="55" t="e">
        <f>#REF!+#REF!+#REF!</f>
        <v>#REF!</v>
      </c>
      <c r="U64" s="55" t="e">
        <f>#REF!+#REF!+#REF!</f>
        <v>#REF!</v>
      </c>
      <c r="V64" s="98">
        <f t="shared" si="1"/>
        <v>2518.4137726686436</v>
      </c>
      <c r="W64" s="64"/>
      <c r="X64" s="102">
        <f t="shared" si="66"/>
        <v>2337.9297912401926</v>
      </c>
      <c r="Y64" s="102">
        <f t="shared" si="13"/>
        <v>75.213613469336039</v>
      </c>
      <c r="Z64" s="108">
        <f t="shared" si="2"/>
        <v>105.27036795911471</v>
      </c>
      <c r="AA64" s="55">
        <f t="shared" si="14"/>
        <v>2518.4137726686431</v>
      </c>
      <c r="AB64" s="74">
        <f t="shared" si="67"/>
        <v>2588.4983816482008</v>
      </c>
      <c r="AC64" s="75"/>
      <c r="AD64" s="107">
        <f t="shared" si="57"/>
        <v>2337.9297912401926</v>
      </c>
      <c r="AE64" s="102">
        <f t="shared" si="15"/>
        <v>75.213613469336039</v>
      </c>
      <c r="AF64" s="102">
        <f t="shared" si="41"/>
        <v>175.35497693867205</v>
      </c>
      <c r="AG64" s="55">
        <f t="shared" si="16"/>
        <v>2588.4983816482008</v>
      </c>
      <c r="AH64" s="74">
        <f t="shared" si="50"/>
        <v>2600.9622566482003</v>
      </c>
      <c r="AI64" s="75"/>
      <c r="AJ64" s="102">
        <f t="shared" si="51"/>
        <v>2337.9297912401926</v>
      </c>
      <c r="AK64" s="102">
        <f t="shared" si="17"/>
        <v>75.213613469336039</v>
      </c>
      <c r="AL64" s="102">
        <f t="shared" si="58"/>
        <v>187.81885193867208</v>
      </c>
      <c r="AM64" s="55">
        <f t="shared" si="18"/>
        <v>2600.9622566482008</v>
      </c>
      <c r="AN64" s="112">
        <f t="shared" ref="AN64" si="116">(AO$29*($D$20+$D$24)+$D64*2*($D$16+$D$12)+AO$30*$D$2+$E64*$D$6)*1.25</f>
        <v>2576.0345066482014</v>
      </c>
      <c r="AO64" s="127"/>
      <c r="AP64" s="102">
        <f t="shared" si="59"/>
        <v>2337.9297912401926</v>
      </c>
      <c r="AQ64" s="102">
        <f t="shared" si="19"/>
        <v>75.213613469336039</v>
      </c>
      <c r="AR64" s="102">
        <f t="shared" si="20"/>
        <v>162.89110193867205</v>
      </c>
      <c r="AS64" s="55">
        <f t="shared" si="21"/>
        <v>2576.0345066482005</v>
      </c>
      <c r="AT64" s="55" t="e">
        <f>#REF!+#REF!+#REF!</f>
        <v>#REF!</v>
      </c>
      <c r="AU64" s="55" t="e">
        <f>#REF!+#REF!+#REF!</f>
        <v>#REF!</v>
      </c>
      <c r="AV64" s="55" t="e">
        <f>#REF!+#REF!+#REF!</f>
        <v>#REF!</v>
      </c>
      <c r="AW64" s="55" t="e">
        <f>#REF!+#REF!+#REF!</f>
        <v>#REF!</v>
      </c>
      <c r="AX64" s="112">
        <f t="shared" si="52"/>
        <v>2500.8208931788649</v>
      </c>
      <c r="AY64" s="120"/>
      <c r="AZ64" s="102">
        <f t="shared" si="42"/>
        <v>2337.9297912401926</v>
      </c>
      <c r="BA64" s="102">
        <f t="shared" si="22"/>
        <v>75.213613469336039</v>
      </c>
      <c r="BB64" s="102">
        <f t="shared" si="3"/>
        <v>87.677488469336026</v>
      </c>
      <c r="BC64" s="55">
        <f t="shared" si="23"/>
        <v>2500.8208931788645</v>
      </c>
      <c r="BD64" s="55" t="e">
        <f>#REF!+#REF!+#REF!</f>
        <v>#REF!</v>
      </c>
      <c r="BE64" s="55" t="e">
        <f>#REF!+#REF!+#REF!</f>
        <v>#REF!</v>
      </c>
      <c r="BF64" s="55" t="e">
        <f>#REF!+#REF!+#REF!</f>
        <v>#REF!</v>
      </c>
      <c r="BG64" s="55" t="e">
        <f>#REF!+#REF!+#REF!</f>
        <v>#REF!</v>
      </c>
      <c r="BH64" s="55" t="e">
        <f>#REF!+#REF!+#REF!</f>
        <v>#REF!</v>
      </c>
      <c r="BI64" s="63">
        <f t="shared" si="60"/>
        <v>2703.4529406277579</v>
      </c>
      <c r="BJ64" s="64"/>
      <c r="BK64" s="102">
        <f t="shared" si="43"/>
        <v>2337.9297912401926</v>
      </c>
      <c r="BL64" s="102">
        <f t="shared" si="24"/>
        <v>75.213613469336039</v>
      </c>
      <c r="BM64" s="102">
        <f t="shared" si="4"/>
        <v>290.30953591822941</v>
      </c>
      <c r="BN64" s="55">
        <f t="shared" si="25"/>
        <v>2703.4529406277579</v>
      </c>
      <c r="BO64" s="76">
        <f t="shared" si="69"/>
        <v>2675.8889611379795</v>
      </c>
      <c r="BP64" s="77"/>
      <c r="BQ64" s="102">
        <f t="shared" si="44"/>
        <v>2337.9297912401926</v>
      </c>
      <c r="BR64" s="102">
        <f t="shared" si="26"/>
        <v>75.213613469336039</v>
      </c>
      <c r="BS64" s="102">
        <f t="shared" si="5"/>
        <v>262.74555642845075</v>
      </c>
      <c r="BT64" s="55">
        <f t="shared" si="27"/>
        <v>2675.8889611379795</v>
      </c>
      <c r="BU64" s="76">
        <f t="shared" si="53"/>
        <v>2626.1769156277578</v>
      </c>
      <c r="BV64" s="77"/>
      <c r="BW64" s="102">
        <f t="shared" si="45"/>
        <v>2337.9297912401926</v>
      </c>
      <c r="BX64" s="102">
        <f t="shared" si="28"/>
        <v>75.213613469336039</v>
      </c>
      <c r="BY64" s="102">
        <f t="shared" si="6"/>
        <v>213.03351091822944</v>
      </c>
      <c r="BZ64" s="55">
        <f t="shared" si="29"/>
        <v>2626.1769156277578</v>
      </c>
      <c r="CA64" s="55" t="e">
        <f>#REF!+#REF!+#REF!</f>
        <v>#REF!</v>
      </c>
      <c r="CB64" s="55" t="e">
        <f>#REF!+#REF!+#REF!</f>
        <v>#REF!</v>
      </c>
      <c r="CC64" s="55" t="e">
        <f>#REF!+#REF!+#REF!</f>
        <v>#REF!</v>
      </c>
      <c r="CD64" s="78">
        <f t="shared" si="61"/>
        <v>2661.0757656277583</v>
      </c>
      <c r="CE64" s="79"/>
      <c r="CF64" s="102">
        <f t="shared" si="46"/>
        <v>2337.9297912401926</v>
      </c>
      <c r="CG64" s="102">
        <f t="shared" si="30"/>
        <v>75.213613469336039</v>
      </c>
      <c r="CH64" s="102">
        <f t="shared" si="7"/>
        <v>247.93236091822939</v>
      </c>
      <c r="CI64" s="55">
        <f t="shared" si="31"/>
        <v>2661.0757656277578</v>
      </c>
      <c r="CJ64" s="76">
        <f t="shared" si="54"/>
        <v>2520.8491658727321</v>
      </c>
      <c r="CK64" s="77"/>
      <c r="CL64" s="102">
        <f t="shared" si="47"/>
        <v>2337.9297912401926</v>
      </c>
      <c r="CM64" s="102">
        <f t="shared" si="32"/>
        <v>75.213613469336039</v>
      </c>
      <c r="CN64" s="102">
        <f t="shared" si="8"/>
        <v>107.70576116320325</v>
      </c>
      <c r="CO64" s="30">
        <f t="shared" si="33"/>
        <v>2520.8491658727316</v>
      </c>
      <c r="CP64" s="90">
        <f t="shared" si="62"/>
        <v>2628.5262361379796</v>
      </c>
      <c r="CQ64" s="91"/>
      <c r="CR64" s="102">
        <f>(D64*2*($D$16+$D$12)+$E$64*$D$6)*1.25</f>
        <v>2337.9297912401926</v>
      </c>
      <c r="CS64" s="102">
        <f t="shared" si="34"/>
        <v>75.213613469336039</v>
      </c>
      <c r="CT64" s="102">
        <f>(CQ29*(D20+D24)+(35/60)*D2)*1.25</f>
        <v>215.38283142845077</v>
      </c>
      <c r="CU64" s="112">
        <f t="shared" ref="CU64:CV64" si="117">(CV$29*($D$20+$D$24)+$D64*2*($D$16+$D$12)+CV$30*$D$2+$E64*$D$6)*1.25</f>
        <v>2523.3993226686434</v>
      </c>
      <c r="CV64" s="113">
        <f t="shared" si="117"/>
        <v>2337.9297912401926</v>
      </c>
      <c r="CW64" s="103">
        <f>(D64*2*(D16+D12)+E64*D6)*1.25</f>
        <v>2337.9297912401926</v>
      </c>
      <c r="CX64" s="103">
        <f t="shared" si="36"/>
        <v>75.213613469336039</v>
      </c>
      <c r="CY64" s="102">
        <f>(CV29*(D20+D24)+(20/60)*D2)*1.25</f>
        <v>110.2559179591147</v>
      </c>
      <c r="CZ64" s="76">
        <f t="shared" si="64"/>
        <v>2593.6273861379796</v>
      </c>
      <c r="DA64" s="77"/>
      <c r="DB64" s="102">
        <f>(D64*2*($D$16+$D$12)+$E$64*$D$6)*1.25</f>
        <v>2337.9297912401926</v>
      </c>
      <c r="DC64" s="102">
        <f t="shared" si="37"/>
        <v>75.213613469336039</v>
      </c>
      <c r="DD64" s="102">
        <f>(DA29*(D20+D24)+(35/60)*D2)*1.25</f>
        <v>180.48398142845076</v>
      </c>
      <c r="DE64" s="92"/>
    </row>
    <row r="65" spans="1:109">
      <c r="A65" s="17"/>
      <c r="B65" s="2">
        <v>646822</v>
      </c>
      <c r="C65" s="2" t="s">
        <v>91</v>
      </c>
      <c r="D65" s="30">
        <v>65</v>
      </c>
      <c r="E65" s="10">
        <f t="shared" si="38"/>
        <v>2.1666666666666665</v>
      </c>
      <c r="F65" s="112">
        <f t="shared" si="10"/>
        <v>2766.108713911276</v>
      </c>
      <c r="G65" s="127"/>
      <c r="H65" s="102">
        <f t="shared" si="49"/>
        <v>2302.5066125850385</v>
      </c>
      <c r="I65" s="107">
        <f>(15/60*D2)*1.25</f>
        <v>75.213613469336039</v>
      </c>
      <c r="J65" s="102">
        <f t="shared" si="0"/>
        <v>388.38848785690152</v>
      </c>
      <c r="K65" s="53">
        <f t="shared" si="11"/>
        <v>2766.108713911276</v>
      </c>
      <c r="L65" s="63">
        <f t="shared" si="56"/>
        <v>2540.6113279930464</v>
      </c>
      <c r="M65" s="64"/>
      <c r="N65" s="102">
        <f t="shared" si="65"/>
        <v>2302.5066125850385</v>
      </c>
      <c r="O65" s="102">
        <f t="shared" si="39"/>
        <v>75.213613469336039</v>
      </c>
      <c r="P65" s="102">
        <f t="shared" si="40"/>
        <v>162.89110193867205</v>
      </c>
      <c r="Q65" s="30">
        <f t="shared" si="12"/>
        <v>2540.6113279930464</v>
      </c>
      <c r="R65" s="30" t="e">
        <f>#REF!+#REF!+#REF!</f>
        <v>#REF!</v>
      </c>
      <c r="S65" s="55" t="e">
        <f>#REF!+#REF!+#REF!</f>
        <v>#REF!</v>
      </c>
      <c r="T65" s="55" t="e">
        <f>#REF!+#REF!+#REF!</f>
        <v>#REF!</v>
      </c>
      <c r="U65" s="55" t="e">
        <f>#REF!+#REF!+#REF!</f>
        <v>#REF!</v>
      </c>
      <c r="V65" s="98">
        <f t="shared" si="1"/>
        <v>2482.9905940134895</v>
      </c>
      <c r="W65" s="64"/>
      <c r="X65" s="102">
        <f t="shared" si="66"/>
        <v>2302.5066125850385</v>
      </c>
      <c r="Y65" s="102">
        <f t="shared" si="13"/>
        <v>75.213613469336039</v>
      </c>
      <c r="Z65" s="108">
        <f t="shared" si="2"/>
        <v>105.27036795911471</v>
      </c>
      <c r="AA65" s="55">
        <f t="shared" si="14"/>
        <v>2482.9905940134895</v>
      </c>
      <c r="AB65" s="74">
        <f t="shared" si="67"/>
        <v>2553.0752029930463</v>
      </c>
      <c r="AC65" s="75"/>
      <c r="AD65" s="107">
        <f t="shared" si="57"/>
        <v>2302.5066125850385</v>
      </c>
      <c r="AE65" s="102">
        <f t="shared" si="15"/>
        <v>75.213613469336039</v>
      </c>
      <c r="AF65" s="102">
        <f t="shared" si="41"/>
        <v>175.35497693867205</v>
      </c>
      <c r="AG65" s="55">
        <f t="shared" si="16"/>
        <v>2553.0752029930468</v>
      </c>
      <c r="AH65" s="74">
        <f t="shared" si="50"/>
        <v>2565.5390779930462</v>
      </c>
      <c r="AI65" s="75"/>
      <c r="AJ65" s="102">
        <f t="shared" si="51"/>
        <v>2302.5066125850385</v>
      </c>
      <c r="AK65" s="102">
        <f t="shared" si="17"/>
        <v>75.213613469336039</v>
      </c>
      <c r="AL65" s="102">
        <f t="shared" si="58"/>
        <v>187.81885193867208</v>
      </c>
      <c r="AM65" s="55">
        <f t="shared" si="18"/>
        <v>2565.5390779930467</v>
      </c>
      <c r="AN65" s="112">
        <f t="shared" ref="AN65" si="118">(AO$29*($D$20+$D$24)+$D65*2*($D$16+$D$12)+AO$30*$D$2+$E65*$D$6)*1.25</f>
        <v>2540.6113279930464</v>
      </c>
      <c r="AO65" s="127"/>
      <c r="AP65" s="102">
        <f t="shared" si="59"/>
        <v>2302.5066125850385</v>
      </c>
      <c r="AQ65" s="102">
        <f t="shared" si="19"/>
        <v>75.213613469336039</v>
      </c>
      <c r="AR65" s="102">
        <f t="shared" si="20"/>
        <v>162.89110193867205</v>
      </c>
      <c r="AS65" s="55">
        <f t="shared" si="21"/>
        <v>2540.6113279930464</v>
      </c>
      <c r="AT65" s="55" t="e">
        <f>#REF!+#REF!+#REF!</f>
        <v>#REF!</v>
      </c>
      <c r="AU65" s="55" t="e">
        <f>#REF!+#REF!+#REF!</f>
        <v>#REF!</v>
      </c>
      <c r="AV65" s="55" t="e">
        <f>#REF!+#REF!+#REF!</f>
        <v>#REF!</v>
      </c>
      <c r="AW65" s="55" t="e">
        <f>#REF!+#REF!+#REF!</f>
        <v>#REF!</v>
      </c>
      <c r="AX65" s="112">
        <f t="shared" si="52"/>
        <v>2465.3977145237104</v>
      </c>
      <c r="AY65" s="120"/>
      <c r="AZ65" s="102">
        <f t="shared" si="42"/>
        <v>2302.5066125850385</v>
      </c>
      <c r="BA65" s="102">
        <f t="shared" si="22"/>
        <v>75.213613469336039</v>
      </c>
      <c r="BB65" s="102">
        <f t="shared" si="3"/>
        <v>87.677488469336026</v>
      </c>
      <c r="BC65" s="55">
        <f t="shared" si="23"/>
        <v>2465.3977145237104</v>
      </c>
      <c r="BD65" s="55" t="e">
        <f>#REF!+#REF!+#REF!</f>
        <v>#REF!</v>
      </c>
      <c r="BE65" s="55" t="e">
        <f>#REF!+#REF!+#REF!</f>
        <v>#REF!</v>
      </c>
      <c r="BF65" s="55" t="e">
        <f>#REF!+#REF!+#REF!</f>
        <v>#REF!</v>
      </c>
      <c r="BG65" s="55" t="e">
        <f>#REF!+#REF!+#REF!</f>
        <v>#REF!</v>
      </c>
      <c r="BH65" s="55" t="e">
        <f>#REF!+#REF!+#REF!</f>
        <v>#REF!</v>
      </c>
      <c r="BI65" s="63">
        <f t="shared" si="60"/>
        <v>2668.0297619726034</v>
      </c>
      <c r="BJ65" s="64"/>
      <c r="BK65" s="102">
        <f t="shared" si="43"/>
        <v>2302.5066125850385</v>
      </c>
      <c r="BL65" s="102">
        <f t="shared" si="24"/>
        <v>75.213613469336039</v>
      </c>
      <c r="BM65" s="102">
        <f t="shared" si="4"/>
        <v>290.30953591822941</v>
      </c>
      <c r="BN65" s="55">
        <f t="shared" si="25"/>
        <v>2668.0297619726039</v>
      </c>
      <c r="BO65" s="76">
        <f t="shared" si="69"/>
        <v>2640.465782482825</v>
      </c>
      <c r="BP65" s="77"/>
      <c r="BQ65" s="102">
        <f t="shared" si="44"/>
        <v>2302.5066125850385</v>
      </c>
      <c r="BR65" s="102">
        <f t="shared" si="26"/>
        <v>75.213613469336039</v>
      </c>
      <c r="BS65" s="102">
        <f t="shared" si="5"/>
        <v>262.74555642845075</v>
      </c>
      <c r="BT65" s="55">
        <f t="shared" si="27"/>
        <v>2640.4657824828255</v>
      </c>
      <c r="BU65" s="76">
        <f t="shared" si="53"/>
        <v>2590.7537369726037</v>
      </c>
      <c r="BV65" s="77"/>
      <c r="BW65" s="102">
        <f t="shared" si="45"/>
        <v>2302.5066125850385</v>
      </c>
      <c r="BX65" s="102">
        <f t="shared" si="28"/>
        <v>75.213613469336039</v>
      </c>
      <c r="BY65" s="102">
        <f t="shared" si="6"/>
        <v>213.03351091822944</v>
      </c>
      <c r="BZ65" s="55">
        <f t="shared" si="29"/>
        <v>2590.7537369726042</v>
      </c>
      <c r="CA65" s="55" t="e">
        <f>#REF!+#REF!+#REF!</f>
        <v>#REF!</v>
      </c>
      <c r="CB65" s="55" t="e">
        <f>#REF!+#REF!+#REF!</f>
        <v>#REF!</v>
      </c>
      <c r="CC65" s="55" t="e">
        <f>#REF!+#REF!+#REF!</f>
        <v>#REF!</v>
      </c>
      <c r="CD65" s="78">
        <f t="shared" si="61"/>
        <v>2625.6525869726038</v>
      </c>
      <c r="CE65" s="79"/>
      <c r="CF65" s="102">
        <f t="shared" si="46"/>
        <v>2302.5066125850385</v>
      </c>
      <c r="CG65" s="102">
        <f t="shared" si="30"/>
        <v>75.213613469336039</v>
      </c>
      <c r="CH65" s="102">
        <f t="shared" si="7"/>
        <v>247.93236091822939</v>
      </c>
      <c r="CI65" s="55">
        <f t="shared" si="31"/>
        <v>2625.6525869726038</v>
      </c>
      <c r="CJ65" s="76">
        <f t="shared" si="54"/>
        <v>2485.4259872175776</v>
      </c>
      <c r="CK65" s="77"/>
      <c r="CL65" s="102">
        <f t="shared" si="47"/>
        <v>2302.5066125850385</v>
      </c>
      <c r="CM65" s="102">
        <f t="shared" si="32"/>
        <v>75.213613469336039</v>
      </c>
      <c r="CN65" s="102">
        <f t="shared" si="8"/>
        <v>107.70576116320325</v>
      </c>
      <c r="CO65" s="30">
        <f t="shared" si="33"/>
        <v>2485.425987217578</v>
      </c>
      <c r="CP65" s="90">
        <f t="shared" si="62"/>
        <v>2593.1030574828255</v>
      </c>
      <c r="CQ65" s="91"/>
      <c r="CR65" s="102">
        <f>(D65*2*($D$16+$D$12)+$E$65*$D$6)*1.25</f>
        <v>2302.5066125850385</v>
      </c>
      <c r="CS65" s="102">
        <f t="shared" si="34"/>
        <v>75.213613469336039</v>
      </c>
      <c r="CT65" s="102">
        <f>(CQ29*(D20+D24)+(35/60)*D2)*1.25</f>
        <v>215.38283142845077</v>
      </c>
      <c r="CU65" s="112">
        <f t="shared" ref="CU65:CV65" si="119">(CV$29*($D$20+$D$24)+$D65*2*($D$16+$D$12)+CV$30*$D$2+$E65*$D$6)*1.25</f>
        <v>2487.9761440134889</v>
      </c>
      <c r="CV65" s="113">
        <f t="shared" si="119"/>
        <v>2302.5066125850385</v>
      </c>
      <c r="CW65" s="103">
        <f>(D65*2*(D16+D12)+E65*D6)*1.25</f>
        <v>2302.5066125850385</v>
      </c>
      <c r="CX65" s="103">
        <f t="shared" si="36"/>
        <v>75.213613469336039</v>
      </c>
      <c r="CY65" s="102">
        <f>(CV29*(D20+D24)+(20/60)*D2)*1.25</f>
        <v>110.2559179591147</v>
      </c>
      <c r="CZ65" s="76">
        <f t="shared" si="64"/>
        <v>2558.204207482825</v>
      </c>
      <c r="DA65" s="77"/>
      <c r="DB65" s="102">
        <f>(D65*2*($D$16+$D$12)+$E$65*$D$6)*1.25</f>
        <v>2302.5066125850385</v>
      </c>
      <c r="DC65" s="102">
        <f t="shared" si="37"/>
        <v>75.213613469336039</v>
      </c>
      <c r="DD65" s="102">
        <f>(DA29*(D20+D24)+(35/60)*D2)*1.25</f>
        <v>180.48398142845076</v>
      </c>
      <c r="DE65" s="92"/>
    </row>
    <row r="66" spans="1:109">
      <c r="A66" s="17"/>
      <c r="B66" s="2">
        <v>646822</v>
      </c>
      <c r="C66" s="2" t="s">
        <v>92</v>
      </c>
      <c r="D66" s="30">
        <v>71</v>
      </c>
      <c r="E66" s="10">
        <f t="shared" si="38"/>
        <v>2.3666666666666667</v>
      </c>
      <c r="F66" s="112">
        <f t="shared" si="10"/>
        <v>2978.6477858422031</v>
      </c>
      <c r="G66" s="127"/>
      <c r="H66" s="102">
        <f t="shared" si="49"/>
        <v>2515.0456845159651</v>
      </c>
      <c r="I66" s="107">
        <f>(15/60*D2)*1.25</f>
        <v>75.213613469336039</v>
      </c>
      <c r="J66" s="102">
        <f t="shared" si="0"/>
        <v>388.38848785690152</v>
      </c>
      <c r="K66" s="53">
        <f t="shared" si="11"/>
        <v>2978.6477858422027</v>
      </c>
      <c r="L66" s="63">
        <f t="shared" si="56"/>
        <v>2753.1503999239731</v>
      </c>
      <c r="M66" s="64"/>
      <c r="N66" s="102">
        <f t="shared" si="65"/>
        <v>2515.0456845159651</v>
      </c>
      <c r="O66" s="102">
        <f t="shared" si="39"/>
        <v>75.213613469336039</v>
      </c>
      <c r="P66" s="102">
        <f t="shared" si="40"/>
        <v>162.89110193867205</v>
      </c>
      <c r="Q66" s="30">
        <f t="shared" si="12"/>
        <v>2753.1503999239731</v>
      </c>
      <c r="R66" s="30" t="e">
        <f>#REF!+#REF!+#REF!</f>
        <v>#REF!</v>
      </c>
      <c r="S66" s="55" t="e">
        <f>#REF!+#REF!+#REF!</f>
        <v>#REF!</v>
      </c>
      <c r="T66" s="55" t="e">
        <f>#REF!+#REF!+#REF!</f>
        <v>#REF!</v>
      </c>
      <c r="U66" s="55" t="e">
        <f>#REF!+#REF!+#REF!</f>
        <v>#REF!</v>
      </c>
      <c r="V66" s="98">
        <f t="shared" si="1"/>
        <v>2695.5296659444161</v>
      </c>
      <c r="W66" s="64"/>
      <c r="X66" s="102">
        <f t="shared" si="66"/>
        <v>2515.0456845159651</v>
      </c>
      <c r="Y66" s="102">
        <f t="shared" si="13"/>
        <v>75.213613469336039</v>
      </c>
      <c r="Z66" s="108">
        <f t="shared" si="2"/>
        <v>105.27036795911471</v>
      </c>
      <c r="AA66" s="55">
        <f t="shared" si="14"/>
        <v>2695.5296659444157</v>
      </c>
      <c r="AB66" s="74">
        <f t="shared" si="67"/>
        <v>2765.6142749239734</v>
      </c>
      <c r="AC66" s="75"/>
      <c r="AD66" s="107">
        <f t="shared" si="57"/>
        <v>2515.0456845159651</v>
      </c>
      <c r="AE66" s="102">
        <f t="shared" si="15"/>
        <v>75.213613469336039</v>
      </c>
      <c r="AF66" s="102">
        <f t="shared" si="41"/>
        <v>175.35497693867205</v>
      </c>
      <c r="AG66" s="55">
        <f t="shared" si="16"/>
        <v>2765.6142749239734</v>
      </c>
      <c r="AH66" s="74">
        <f t="shared" si="50"/>
        <v>2778.0781499239729</v>
      </c>
      <c r="AI66" s="75"/>
      <c r="AJ66" s="102">
        <f t="shared" si="51"/>
        <v>2515.0456845159651</v>
      </c>
      <c r="AK66" s="102">
        <f t="shared" si="17"/>
        <v>75.213613469336039</v>
      </c>
      <c r="AL66" s="102">
        <f t="shared" si="58"/>
        <v>187.81885193867208</v>
      </c>
      <c r="AM66" s="55">
        <f t="shared" si="18"/>
        <v>2778.0781499239733</v>
      </c>
      <c r="AN66" s="112">
        <f t="shared" ref="AN66" si="120">(AO$29*($D$20+$D$24)+$D66*2*($D$16+$D$12)+AO$30*$D$2+$E66*$D$6)*1.25</f>
        <v>2753.1503999239731</v>
      </c>
      <c r="AO66" s="127"/>
      <c r="AP66" s="102">
        <f t="shared" si="59"/>
        <v>2515.0456845159651</v>
      </c>
      <c r="AQ66" s="102">
        <f t="shared" si="19"/>
        <v>75.213613469336039</v>
      </c>
      <c r="AR66" s="102">
        <f t="shared" si="20"/>
        <v>162.89110193867205</v>
      </c>
      <c r="AS66" s="55">
        <f t="shared" si="21"/>
        <v>2753.1503999239731</v>
      </c>
      <c r="AT66" s="55" t="e">
        <f>#REF!+#REF!+#REF!</f>
        <v>#REF!</v>
      </c>
      <c r="AU66" s="55" t="e">
        <f>#REF!+#REF!+#REF!</f>
        <v>#REF!</v>
      </c>
      <c r="AV66" s="55" t="e">
        <f>#REF!+#REF!+#REF!</f>
        <v>#REF!</v>
      </c>
      <c r="AW66" s="55" t="e">
        <f>#REF!+#REF!+#REF!</f>
        <v>#REF!</v>
      </c>
      <c r="AX66" s="112">
        <f t="shared" si="52"/>
        <v>2677.9367864546375</v>
      </c>
      <c r="AY66" s="120"/>
      <c r="AZ66" s="102">
        <f t="shared" si="42"/>
        <v>2515.0456845159651</v>
      </c>
      <c r="BA66" s="102">
        <f t="shared" si="22"/>
        <v>75.213613469336039</v>
      </c>
      <c r="BB66" s="102">
        <f t="shared" si="3"/>
        <v>87.677488469336026</v>
      </c>
      <c r="BC66" s="55">
        <f t="shared" si="23"/>
        <v>2677.9367864546371</v>
      </c>
      <c r="BD66" s="55" t="e">
        <f>#REF!+#REF!+#REF!</f>
        <v>#REF!</v>
      </c>
      <c r="BE66" s="55" t="e">
        <f>#REF!+#REF!+#REF!</f>
        <v>#REF!</v>
      </c>
      <c r="BF66" s="55" t="e">
        <f>#REF!+#REF!+#REF!</f>
        <v>#REF!</v>
      </c>
      <c r="BG66" s="55" t="e">
        <f>#REF!+#REF!+#REF!</f>
        <v>#REF!</v>
      </c>
      <c r="BH66" s="55" t="e">
        <f>#REF!+#REF!+#REF!</f>
        <v>#REF!</v>
      </c>
      <c r="BI66" s="63">
        <f t="shared" si="60"/>
        <v>2880.5688339035305</v>
      </c>
      <c r="BJ66" s="64"/>
      <c r="BK66" s="102">
        <f t="shared" si="43"/>
        <v>2515.0456845159651</v>
      </c>
      <c r="BL66" s="102">
        <f t="shared" si="24"/>
        <v>75.213613469336039</v>
      </c>
      <c r="BM66" s="102">
        <f t="shared" si="4"/>
        <v>290.30953591822941</v>
      </c>
      <c r="BN66" s="55">
        <f t="shared" si="25"/>
        <v>2880.5688339035305</v>
      </c>
      <c r="BO66" s="76">
        <f t="shared" si="69"/>
        <v>2853.0048544137521</v>
      </c>
      <c r="BP66" s="77"/>
      <c r="BQ66" s="102">
        <f t="shared" si="44"/>
        <v>2515.0456845159651</v>
      </c>
      <c r="BR66" s="102">
        <f t="shared" si="26"/>
        <v>75.213613469336039</v>
      </c>
      <c r="BS66" s="102">
        <f t="shared" si="5"/>
        <v>262.74555642845075</v>
      </c>
      <c r="BT66" s="55">
        <f t="shared" si="27"/>
        <v>2853.0048544137521</v>
      </c>
      <c r="BU66" s="76">
        <f t="shared" si="53"/>
        <v>2803.2928089035304</v>
      </c>
      <c r="BV66" s="77"/>
      <c r="BW66" s="102">
        <f t="shared" si="45"/>
        <v>2515.0456845159651</v>
      </c>
      <c r="BX66" s="102">
        <f t="shared" si="28"/>
        <v>75.213613469336039</v>
      </c>
      <c r="BY66" s="102">
        <f t="shared" si="6"/>
        <v>213.03351091822944</v>
      </c>
      <c r="BZ66" s="55">
        <f t="shared" si="29"/>
        <v>2803.2928089035304</v>
      </c>
      <c r="CA66" s="55" t="e">
        <f>#REF!+#REF!+#REF!</f>
        <v>#REF!</v>
      </c>
      <c r="CB66" s="55" t="e">
        <f>#REF!+#REF!+#REF!</f>
        <v>#REF!</v>
      </c>
      <c r="CC66" s="55" t="e">
        <f>#REF!+#REF!+#REF!</f>
        <v>#REF!</v>
      </c>
      <c r="CD66" s="78">
        <f t="shared" si="61"/>
        <v>2838.1916589035309</v>
      </c>
      <c r="CE66" s="79"/>
      <c r="CF66" s="102">
        <f t="shared" si="46"/>
        <v>2515.0456845159651</v>
      </c>
      <c r="CG66" s="102">
        <f t="shared" si="30"/>
        <v>75.213613469336039</v>
      </c>
      <c r="CH66" s="102">
        <f t="shared" si="7"/>
        <v>247.93236091822939</v>
      </c>
      <c r="CI66" s="55">
        <f t="shared" si="31"/>
        <v>2838.1916589035304</v>
      </c>
      <c r="CJ66" s="76">
        <f t="shared" si="54"/>
        <v>2697.9650591485047</v>
      </c>
      <c r="CK66" s="77"/>
      <c r="CL66" s="102">
        <f t="shared" si="47"/>
        <v>2515.0456845159651</v>
      </c>
      <c r="CM66" s="102">
        <f t="shared" si="32"/>
        <v>75.213613469336039</v>
      </c>
      <c r="CN66" s="102">
        <f t="shared" si="8"/>
        <v>107.70576116320325</v>
      </c>
      <c r="CO66" s="30">
        <f t="shared" si="33"/>
        <v>2697.9650591485042</v>
      </c>
      <c r="CP66" s="90">
        <f t="shared" si="62"/>
        <v>2805.6421294137522</v>
      </c>
      <c r="CQ66" s="91"/>
      <c r="CR66" s="102">
        <f>(D66*2*($D$16+$D$12)+$E$66*$D$6)*1.25</f>
        <v>2515.0456845159651</v>
      </c>
      <c r="CS66" s="102">
        <f t="shared" si="34"/>
        <v>75.213613469336039</v>
      </c>
      <c r="CT66" s="102">
        <f>(CQ29*(D20+D24)+(35/60)*D2)*1.25</f>
        <v>215.38283142845077</v>
      </c>
      <c r="CU66" s="112">
        <f t="shared" ref="CU66:CV66" si="121">(CV$29*($D$20+$D$24)+$D66*2*($D$16+$D$12)+CV$30*$D$2+$E66*$D$6)*1.25</f>
        <v>2700.5152159444156</v>
      </c>
      <c r="CV66" s="113">
        <f t="shared" si="121"/>
        <v>2515.0456845159651</v>
      </c>
      <c r="CW66" s="103">
        <f>(D66*2*(D16+D12)+E66*D6)*1.25</f>
        <v>2515.0456845159651</v>
      </c>
      <c r="CX66" s="103">
        <f t="shared" si="36"/>
        <v>75.213613469336039</v>
      </c>
      <c r="CY66" s="102">
        <f>(CV29*(D20+D24)+(20/60)*D2)*1.25</f>
        <v>110.2559179591147</v>
      </c>
      <c r="CZ66" s="76">
        <f t="shared" si="64"/>
        <v>2770.7432794137521</v>
      </c>
      <c r="DA66" s="77"/>
      <c r="DB66" s="102">
        <f>(D66*2*($D$16+$D$12)+$E$66*$D$6)*1.25</f>
        <v>2515.0456845159651</v>
      </c>
      <c r="DC66" s="102">
        <f t="shared" si="37"/>
        <v>75.213613469336039</v>
      </c>
      <c r="DD66" s="102">
        <f>(DA29*(D20+D24)+(35/60)*D2)*1.25</f>
        <v>180.48398142845076</v>
      </c>
      <c r="DE66" s="92"/>
    </row>
    <row r="67" spans="1:109">
      <c r="A67" s="17" t="s">
        <v>93</v>
      </c>
      <c r="B67" s="2">
        <v>646820</v>
      </c>
      <c r="C67" s="2" t="s">
        <v>94</v>
      </c>
      <c r="D67" s="30">
        <v>55</v>
      </c>
      <c r="E67" s="10">
        <f t="shared" si="38"/>
        <v>1.8333333333333333</v>
      </c>
      <c r="F67" s="112">
        <f t="shared" si="10"/>
        <v>2411.8769273597318</v>
      </c>
      <c r="G67" s="127"/>
      <c r="H67" s="102">
        <f t="shared" si="49"/>
        <v>1948.274826033494</v>
      </c>
      <c r="I67" s="107">
        <f>(15/60*D2)*1.25</f>
        <v>75.213613469336039</v>
      </c>
      <c r="J67" s="102">
        <f t="shared" si="0"/>
        <v>388.38848785690152</v>
      </c>
      <c r="K67" s="53">
        <f t="shared" si="11"/>
        <v>2411.8769273597318</v>
      </c>
      <c r="L67" s="63">
        <f t="shared" si="56"/>
        <v>2186.3795414415022</v>
      </c>
      <c r="M67" s="64"/>
      <c r="N67" s="102">
        <f t="shared" si="65"/>
        <v>1948.274826033494</v>
      </c>
      <c r="O67" s="102">
        <f t="shared" si="39"/>
        <v>75.213613469336039</v>
      </c>
      <c r="P67" s="102">
        <f t="shared" si="40"/>
        <v>162.89110193867205</v>
      </c>
      <c r="Q67" s="30">
        <f t="shared" si="12"/>
        <v>2186.3795414415022</v>
      </c>
      <c r="R67" s="30" t="e">
        <f>#REF!+#REF!+#REF!</f>
        <v>#REF!</v>
      </c>
      <c r="S67" s="55" t="e">
        <f>#REF!+#REF!+#REF!</f>
        <v>#REF!</v>
      </c>
      <c r="T67" s="55" t="e">
        <f>#REF!+#REF!+#REF!</f>
        <v>#REF!</v>
      </c>
      <c r="U67" s="55" t="e">
        <f>#REF!+#REF!+#REF!</f>
        <v>#REF!</v>
      </c>
      <c r="V67" s="98">
        <f t="shared" si="1"/>
        <v>2128.7588074619448</v>
      </c>
      <c r="W67" s="64"/>
      <c r="X67" s="102">
        <f t="shared" si="66"/>
        <v>1948.274826033494</v>
      </c>
      <c r="Y67" s="102">
        <f t="shared" si="13"/>
        <v>75.213613469336039</v>
      </c>
      <c r="Z67" s="108">
        <f t="shared" si="2"/>
        <v>105.27036795911471</v>
      </c>
      <c r="AA67" s="55">
        <f t="shared" si="14"/>
        <v>2128.7588074619448</v>
      </c>
      <c r="AB67" s="74">
        <f t="shared" si="67"/>
        <v>2198.8434164415021</v>
      </c>
      <c r="AC67" s="75"/>
      <c r="AD67" s="107">
        <f t="shared" si="57"/>
        <v>1948.274826033494</v>
      </c>
      <c r="AE67" s="102">
        <f t="shared" si="15"/>
        <v>75.213613469336039</v>
      </c>
      <c r="AF67" s="102">
        <f t="shared" si="41"/>
        <v>175.35497693867205</v>
      </c>
      <c r="AG67" s="55">
        <f t="shared" si="16"/>
        <v>2198.8434164415021</v>
      </c>
      <c r="AH67" s="74">
        <f t="shared" si="50"/>
        <v>2211.3072914415025</v>
      </c>
      <c r="AI67" s="75"/>
      <c r="AJ67" s="102">
        <f t="shared" si="51"/>
        <v>1948.274826033494</v>
      </c>
      <c r="AK67" s="102">
        <f t="shared" si="17"/>
        <v>75.213613469336039</v>
      </c>
      <c r="AL67" s="102">
        <f t="shared" si="58"/>
        <v>187.81885193867208</v>
      </c>
      <c r="AM67" s="55">
        <f t="shared" si="18"/>
        <v>2211.307291441502</v>
      </c>
      <c r="AN67" s="112">
        <f t="shared" ref="AN67" si="122">(AO$29*($D$20+$D$24)+$D67*2*($D$16+$D$12)+AO$30*$D$2+$E67*$D$6)*1.25</f>
        <v>2186.3795414415022</v>
      </c>
      <c r="AO67" s="127"/>
      <c r="AP67" s="102">
        <f t="shared" si="59"/>
        <v>1948.274826033494</v>
      </c>
      <c r="AQ67" s="102">
        <f t="shared" si="19"/>
        <v>75.213613469336039</v>
      </c>
      <c r="AR67" s="102">
        <f t="shared" si="20"/>
        <v>162.89110193867205</v>
      </c>
      <c r="AS67" s="55">
        <f t="shared" si="21"/>
        <v>2186.3795414415022</v>
      </c>
      <c r="AT67" s="55" t="e">
        <f>#REF!+#REF!+#REF!</f>
        <v>#REF!</v>
      </c>
      <c r="AU67" s="55" t="e">
        <f>#REF!+#REF!+#REF!</f>
        <v>#REF!</v>
      </c>
      <c r="AV67" s="55" t="e">
        <f>#REF!+#REF!+#REF!</f>
        <v>#REF!</v>
      </c>
      <c r="AW67" s="55" t="e">
        <f>#REF!+#REF!+#REF!</f>
        <v>#REF!</v>
      </c>
      <c r="AX67" s="112">
        <f t="shared" si="52"/>
        <v>2111.1659279721662</v>
      </c>
      <c r="AY67" s="120"/>
      <c r="AZ67" s="102">
        <f t="shared" si="42"/>
        <v>1948.274826033494</v>
      </c>
      <c r="BA67" s="102">
        <f t="shared" si="22"/>
        <v>75.213613469336039</v>
      </c>
      <c r="BB67" s="102">
        <f t="shared" si="3"/>
        <v>87.677488469336026</v>
      </c>
      <c r="BC67" s="55">
        <f t="shared" si="23"/>
        <v>2111.1659279721662</v>
      </c>
      <c r="BD67" s="55" t="e">
        <f>#REF!+#REF!+#REF!</f>
        <v>#REF!</v>
      </c>
      <c r="BE67" s="55" t="e">
        <f>#REF!+#REF!+#REF!</f>
        <v>#REF!</v>
      </c>
      <c r="BF67" s="55" t="e">
        <f>#REF!+#REF!+#REF!</f>
        <v>#REF!</v>
      </c>
      <c r="BG67" s="55" t="e">
        <f>#REF!+#REF!+#REF!</f>
        <v>#REF!</v>
      </c>
      <c r="BH67" s="55" t="e">
        <f>#REF!+#REF!+#REF!</f>
        <v>#REF!</v>
      </c>
      <c r="BI67" s="63">
        <f t="shared" si="60"/>
        <v>2313.7979754210592</v>
      </c>
      <c r="BJ67" s="64"/>
      <c r="BK67" s="102">
        <f t="shared" si="43"/>
        <v>1948.274826033494</v>
      </c>
      <c r="BL67" s="102">
        <f t="shared" si="24"/>
        <v>75.213613469336039</v>
      </c>
      <c r="BM67" s="102">
        <f t="shared" si="4"/>
        <v>290.30953591822941</v>
      </c>
      <c r="BN67" s="55">
        <f t="shared" si="25"/>
        <v>2313.7979754210596</v>
      </c>
      <c r="BO67" s="76">
        <f t="shared" si="69"/>
        <v>2286.2339959312808</v>
      </c>
      <c r="BP67" s="77"/>
      <c r="BQ67" s="102">
        <f t="shared" si="44"/>
        <v>1948.274826033494</v>
      </c>
      <c r="BR67" s="102">
        <f t="shared" si="26"/>
        <v>75.213613469336039</v>
      </c>
      <c r="BS67" s="102">
        <f t="shared" si="5"/>
        <v>262.74555642845075</v>
      </c>
      <c r="BT67" s="55">
        <f t="shared" si="27"/>
        <v>2286.2339959312808</v>
      </c>
      <c r="BU67" s="76">
        <f t="shared" si="53"/>
        <v>2236.5219504210595</v>
      </c>
      <c r="BV67" s="77"/>
      <c r="BW67" s="102">
        <f t="shared" si="45"/>
        <v>1948.274826033494</v>
      </c>
      <c r="BX67" s="102">
        <f t="shared" si="28"/>
        <v>75.213613469336039</v>
      </c>
      <c r="BY67" s="102">
        <f t="shared" si="6"/>
        <v>213.03351091822944</v>
      </c>
      <c r="BZ67" s="55">
        <f t="shared" si="29"/>
        <v>2236.5219504210595</v>
      </c>
      <c r="CA67" s="55" t="e">
        <f>#REF!+#REF!+#REF!</f>
        <v>#REF!</v>
      </c>
      <c r="CB67" s="55" t="e">
        <f>#REF!+#REF!+#REF!</f>
        <v>#REF!</v>
      </c>
      <c r="CC67" s="55" t="e">
        <f>#REF!+#REF!+#REF!</f>
        <v>#REF!</v>
      </c>
      <c r="CD67" s="78">
        <f t="shared" si="61"/>
        <v>2271.4208004210595</v>
      </c>
      <c r="CE67" s="79"/>
      <c r="CF67" s="102">
        <f t="shared" si="46"/>
        <v>1948.274826033494</v>
      </c>
      <c r="CG67" s="102">
        <f t="shared" si="30"/>
        <v>75.213613469336039</v>
      </c>
      <c r="CH67" s="102">
        <f t="shared" si="7"/>
        <v>247.93236091822939</v>
      </c>
      <c r="CI67" s="55">
        <f t="shared" si="31"/>
        <v>2271.4208004210595</v>
      </c>
      <c r="CJ67" s="76">
        <f t="shared" si="54"/>
        <v>2131.1942006660333</v>
      </c>
      <c r="CK67" s="77"/>
      <c r="CL67" s="102">
        <f t="shared" si="47"/>
        <v>1948.274826033494</v>
      </c>
      <c r="CM67" s="102">
        <f t="shared" si="32"/>
        <v>75.213613469336039</v>
      </c>
      <c r="CN67" s="102">
        <f t="shared" si="8"/>
        <v>107.70576116320325</v>
      </c>
      <c r="CO67" s="30">
        <f t="shared" si="33"/>
        <v>2131.1942006660333</v>
      </c>
      <c r="CP67" s="90">
        <f t="shared" si="62"/>
        <v>2238.8712709312808</v>
      </c>
      <c r="CQ67" s="91"/>
      <c r="CR67" s="102">
        <f>(D67*2*($D$16+$D$12)+$E$67*$D$6)*1.25</f>
        <v>1948.274826033494</v>
      </c>
      <c r="CS67" s="102">
        <f t="shared" si="34"/>
        <v>75.213613469336039</v>
      </c>
      <c r="CT67" s="102">
        <f>(CQ29*(D20+D24)+(35/60)*D2)*1.25</f>
        <v>215.38283142845077</v>
      </c>
      <c r="CU67" s="112">
        <f t="shared" ref="CU67:CV67" si="123">(CV$29*($D$20+$D$24)+$D67*2*($D$16+$D$12)+CV$30*$D$2+$E67*$D$6)*1.25</f>
        <v>2133.7443574619447</v>
      </c>
      <c r="CV67" s="113">
        <f t="shared" si="123"/>
        <v>1948.274826033494</v>
      </c>
      <c r="CW67" s="103">
        <f>(D67*2*(D16+D12)+E67*D6)*1.25</f>
        <v>1948.274826033494</v>
      </c>
      <c r="CX67" s="103">
        <f t="shared" si="36"/>
        <v>75.213613469336039</v>
      </c>
      <c r="CY67" s="102">
        <f>(CV29*(D20+D24)+(20/60)*D2)*1.25</f>
        <v>110.2559179591147</v>
      </c>
      <c r="CZ67" s="76">
        <f t="shared" si="64"/>
        <v>2203.9724209312808</v>
      </c>
      <c r="DA67" s="77"/>
      <c r="DB67" s="102">
        <f>(D67*2*($D$16+$D$12)+$E$67*$D$6)*1.25</f>
        <v>1948.274826033494</v>
      </c>
      <c r="DC67" s="102">
        <f t="shared" si="37"/>
        <v>75.213613469336039</v>
      </c>
      <c r="DD67" s="102">
        <f>(DA29*(D20+D24)+(35/60)*D2)*1.25</f>
        <v>180.48398142845076</v>
      </c>
      <c r="DE67" s="92"/>
    </row>
    <row r="68" spans="1:109">
      <c r="A68" s="17"/>
      <c r="B68" s="2">
        <v>646821</v>
      </c>
      <c r="C68" s="2" t="s">
        <v>95</v>
      </c>
      <c r="D68" s="30">
        <v>62</v>
      </c>
      <c r="E68" s="10">
        <f t="shared" si="38"/>
        <v>2.0666666666666669</v>
      </c>
      <c r="F68" s="112">
        <f t="shared" si="10"/>
        <v>2659.8391779458134</v>
      </c>
      <c r="G68" s="127"/>
      <c r="H68" s="102">
        <f t="shared" si="49"/>
        <v>2196.2370766195754</v>
      </c>
      <c r="I68" s="107">
        <f>(15/60*D2)*1.25</f>
        <v>75.213613469336039</v>
      </c>
      <c r="J68" s="102">
        <f t="shared" si="0"/>
        <v>388.38848785690152</v>
      </c>
      <c r="K68" s="53">
        <f t="shared" si="11"/>
        <v>2659.8391779458129</v>
      </c>
      <c r="L68" s="63">
        <f t="shared" si="56"/>
        <v>2434.3417920275833</v>
      </c>
      <c r="M68" s="64"/>
      <c r="N68" s="102">
        <f t="shared" si="65"/>
        <v>2196.2370766195754</v>
      </c>
      <c r="O68" s="102">
        <f t="shared" si="39"/>
        <v>75.213613469336039</v>
      </c>
      <c r="P68" s="102">
        <f t="shared" si="40"/>
        <v>162.89110193867205</v>
      </c>
      <c r="Q68" s="30">
        <f t="shared" si="12"/>
        <v>2434.3417920275833</v>
      </c>
      <c r="R68" s="30" t="e">
        <f>#REF!+#REF!+#REF!</f>
        <v>#REF!</v>
      </c>
      <c r="S68" s="55" t="e">
        <f>#REF!+#REF!+#REF!</f>
        <v>#REF!</v>
      </c>
      <c r="T68" s="55" t="e">
        <f>#REF!+#REF!+#REF!</f>
        <v>#REF!</v>
      </c>
      <c r="U68" s="55" t="e">
        <f>#REF!+#REF!+#REF!</f>
        <v>#REF!</v>
      </c>
      <c r="V68" s="98">
        <f t="shared" si="1"/>
        <v>2376.721058048026</v>
      </c>
      <c r="W68" s="64"/>
      <c r="X68" s="102">
        <f t="shared" si="66"/>
        <v>2196.2370766195754</v>
      </c>
      <c r="Y68" s="102">
        <f t="shared" si="13"/>
        <v>75.213613469336039</v>
      </c>
      <c r="Z68" s="108">
        <f t="shared" si="2"/>
        <v>105.27036795911471</v>
      </c>
      <c r="AA68" s="55">
        <f t="shared" si="14"/>
        <v>2376.721058048026</v>
      </c>
      <c r="AB68" s="74">
        <f t="shared" si="67"/>
        <v>2446.8056670275832</v>
      </c>
      <c r="AC68" s="75"/>
      <c r="AD68" s="107">
        <f t="shared" si="57"/>
        <v>2196.2370766195754</v>
      </c>
      <c r="AE68" s="102">
        <f t="shared" si="15"/>
        <v>75.213613469336039</v>
      </c>
      <c r="AF68" s="102">
        <f t="shared" si="41"/>
        <v>175.35497693867205</v>
      </c>
      <c r="AG68" s="55">
        <f t="shared" si="16"/>
        <v>2446.8056670275837</v>
      </c>
      <c r="AH68" s="74">
        <f t="shared" si="50"/>
        <v>2459.2695420275832</v>
      </c>
      <c r="AI68" s="75"/>
      <c r="AJ68" s="102">
        <f t="shared" si="51"/>
        <v>2196.2370766195754</v>
      </c>
      <c r="AK68" s="102">
        <f t="shared" si="17"/>
        <v>75.213613469336039</v>
      </c>
      <c r="AL68" s="102">
        <f t="shared" si="58"/>
        <v>187.81885193867208</v>
      </c>
      <c r="AM68" s="55">
        <f t="shared" si="18"/>
        <v>2459.2695420275836</v>
      </c>
      <c r="AN68" s="112">
        <f t="shared" ref="AN68" si="124">(AO$29*($D$20+$D$24)+$D68*2*($D$16+$D$12)+AO$30*$D$2+$E68*$D$6)*1.25</f>
        <v>2434.3417920275833</v>
      </c>
      <c r="AO68" s="127"/>
      <c r="AP68" s="102">
        <f t="shared" si="59"/>
        <v>2196.2370766195754</v>
      </c>
      <c r="AQ68" s="102">
        <f t="shared" si="19"/>
        <v>75.213613469336039</v>
      </c>
      <c r="AR68" s="102">
        <f t="shared" si="20"/>
        <v>162.89110193867205</v>
      </c>
      <c r="AS68" s="55">
        <f t="shared" si="21"/>
        <v>2434.3417920275833</v>
      </c>
      <c r="AT68" s="55" t="e">
        <f>#REF!+#REF!+#REF!</f>
        <v>#REF!</v>
      </c>
      <c r="AU68" s="55" t="e">
        <f>#REF!+#REF!+#REF!</f>
        <v>#REF!</v>
      </c>
      <c r="AV68" s="55" t="e">
        <f>#REF!+#REF!+#REF!</f>
        <v>#REF!</v>
      </c>
      <c r="AW68" s="55" t="e">
        <f>#REF!+#REF!+#REF!</f>
        <v>#REF!</v>
      </c>
      <c r="AX68" s="112">
        <f t="shared" si="52"/>
        <v>2359.1281785582473</v>
      </c>
      <c r="AY68" s="120"/>
      <c r="AZ68" s="102">
        <f t="shared" si="42"/>
        <v>2196.2370766195754</v>
      </c>
      <c r="BA68" s="102">
        <f t="shared" si="22"/>
        <v>75.213613469336039</v>
      </c>
      <c r="BB68" s="102">
        <f t="shared" si="3"/>
        <v>87.677488469336026</v>
      </c>
      <c r="BC68" s="55">
        <f t="shared" si="23"/>
        <v>2359.1281785582473</v>
      </c>
      <c r="BD68" s="55" t="e">
        <f>#REF!+#REF!+#REF!</f>
        <v>#REF!</v>
      </c>
      <c r="BE68" s="55" t="e">
        <f>#REF!+#REF!+#REF!</f>
        <v>#REF!</v>
      </c>
      <c r="BF68" s="55" t="e">
        <f>#REF!+#REF!+#REF!</f>
        <v>#REF!</v>
      </c>
      <c r="BG68" s="55" t="e">
        <f>#REF!+#REF!+#REF!</f>
        <v>#REF!</v>
      </c>
      <c r="BH68" s="55" t="e">
        <f>#REF!+#REF!+#REF!</f>
        <v>#REF!</v>
      </c>
      <c r="BI68" s="63">
        <f t="shared" si="60"/>
        <v>2561.7602260071408</v>
      </c>
      <c r="BJ68" s="64"/>
      <c r="BK68" s="102">
        <f t="shared" si="43"/>
        <v>2196.2370766195754</v>
      </c>
      <c r="BL68" s="102">
        <f t="shared" si="24"/>
        <v>75.213613469336039</v>
      </c>
      <c r="BM68" s="102">
        <f t="shared" si="4"/>
        <v>290.30953591822941</v>
      </c>
      <c r="BN68" s="55">
        <f t="shared" si="25"/>
        <v>2561.7602260071408</v>
      </c>
      <c r="BO68" s="76">
        <f t="shared" si="69"/>
        <v>2534.1962465173619</v>
      </c>
      <c r="BP68" s="77"/>
      <c r="BQ68" s="102">
        <f t="shared" si="44"/>
        <v>2196.2370766195754</v>
      </c>
      <c r="BR68" s="102">
        <f t="shared" si="26"/>
        <v>75.213613469336039</v>
      </c>
      <c r="BS68" s="102">
        <f t="shared" si="5"/>
        <v>262.74555642845075</v>
      </c>
      <c r="BT68" s="55">
        <f t="shared" si="27"/>
        <v>2534.1962465173624</v>
      </c>
      <c r="BU68" s="76">
        <f t="shared" si="53"/>
        <v>2484.4842010071407</v>
      </c>
      <c r="BV68" s="77"/>
      <c r="BW68" s="102">
        <f t="shared" si="45"/>
        <v>2196.2370766195754</v>
      </c>
      <c r="BX68" s="102">
        <f t="shared" si="28"/>
        <v>75.213613469336039</v>
      </c>
      <c r="BY68" s="102">
        <f t="shared" si="6"/>
        <v>213.03351091822944</v>
      </c>
      <c r="BZ68" s="55">
        <f t="shared" si="29"/>
        <v>2484.4842010071407</v>
      </c>
      <c r="CA68" s="55" t="e">
        <f>#REF!+#REF!+#REF!</f>
        <v>#REF!</v>
      </c>
      <c r="CB68" s="55" t="e">
        <f>#REF!+#REF!+#REF!</f>
        <v>#REF!</v>
      </c>
      <c r="CC68" s="55" t="e">
        <f>#REF!+#REF!+#REF!</f>
        <v>#REF!</v>
      </c>
      <c r="CD68" s="78">
        <f t="shared" si="61"/>
        <v>2519.3830510071407</v>
      </c>
      <c r="CE68" s="79"/>
      <c r="CF68" s="102">
        <f t="shared" si="46"/>
        <v>2196.2370766195754</v>
      </c>
      <c r="CG68" s="102">
        <f t="shared" si="30"/>
        <v>75.213613469336039</v>
      </c>
      <c r="CH68" s="102">
        <f t="shared" si="7"/>
        <v>247.93236091822939</v>
      </c>
      <c r="CI68" s="55">
        <f t="shared" si="31"/>
        <v>2519.3830510071407</v>
      </c>
      <c r="CJ68" s="76">
        <f t="shared" si="54"/>
        <v>2379.1564512521145</v>
      </c>
      <c r="CK68" s="77"/>
      <c r="CL68" s="102">
        <f t="shared" si="47"/>
        <v>2196.2370766195754</v>
      </c>
      <c r="CM68" s="102">
        <f t="shared" si="32"/>
        <v>75.213613469336039</v>
      </c>
      <c r="CN68" s="102">
        <f t="shared" si="8"/>
        <v>107.70576116320325</v>
      </c>
      <c r="CO68" s="30">
        <f t="shared" si="33"/>
        <v>2379.1564512521145</v>
      </c>
      <c r="CP68" s="90">
        <f t="shared" si="62"/>
        <v>2486.833521517362</v>
      </c>
      <c r="CQ68" s="91"/>
      <c r="CR68" s="102">
        <f>(D68*2*($D$16+$D$12)+$E$68*$D$6)*1.25</f>
        <v>2196.2370766195754</v>
      </c>
      <c r="CS68" s="102">
        <f t="shared" si="34"/>
        <v>75.213613469336039</v>
      </c>
      <c r="CT68" s="102">
        <f>(CQ29*(D20+D24)+(35/60)*D2)*1.25</f>
        <v>215.38283142845077</v>
      </c>
      <c r="CU68" s="112">
        <f t="shared" ref="CU68:CV68" si="125">(CV$29*($D$20+$D$24)+$D68*2*($D$16+$D$12)+CV$30*$D$2+$E68*$D$6)*1.25</f>
        <v>2381.7066080480258</v>
      </c>
      <c r="CV68" s="113">
        <f t="shared" si="125"/>
        <v>2196.2370766195754</v>
      </c>
      <c r="CW68" s="103">
        <f>(D68*2*(D16+D12)+E68*D6)*1.25</f>
        <v>2196.2370766195754</v>
      </c>
      <c r="CX68" s="103">
        <f t="shared" si="36"/>
        <v>75.213613469336039</v>
      </c>
      <c r="CY68" s="102">
        <f>(CV29*(D20+D24)+(20/60)*D2)*1.25</f>
        <v>110.2559179591147</v>
      </c>
      <c r="CZ68" s="76">
        <f t="shared" si="64"/>
        <v>2451.9346715173619</v>
      </c>
      <c r="DA68" s="77"/>
      <c r="DB68" s="102">
        <f>(D68*2*($D$16+$D$12)+$E$68*$D$6)*1.25</f>
        <v>2196.2370766195754</v>
      </c>
      <c r="DC68" s="102">
        <f t="shared" si="37"/>
        <v>75.213613469336039</v>
      </c>
      <c r="DD68" s="102">
        <f>(DA29*(D20+D24)+(35/60)*D2)*1.25</f>
        <v>180.48398142845076</v>
      </c>
      <c r="DE68" s="92"/>
    </row>
    <row r="69" spans="1:109">
      <c r="A69" s="17"/>
      <c r="B69" s="2">
        <v>646820</v>
      </c>
      <c r="C69" s="2" t="s">
        <v>96</v>
      </c>
      <c r="D69" s="30">
        <v>46</v>
      </c>
      <c r="E69" s="10">
        <f t="shared" si="38"/>
        <v>1.5333333333333334</v>
      </c>
      <c r="F69" s="112">
        <f t="shared" si="10"/>
        <v>2093.0683194633416</v>
      </c>
      <c r="G69" s="127"/>
      <c r="H69" s="102">
        <f t="shared" si="49"/>
        <v>1629.4662181371041</v>
      </c>
      <c r="I69" s="107">
        <f>(15/60*D2)*1.25</f>
        <v>75.213613469336039</v>
      </c>
      <c r="J69" s="102">
        <f t="shared" si="0"/>
        <v>388.38848785690152</v>
      </c>
      <c r="K69" s="53">
        <f t="shared" si="11"/>
        <v>2093.0683194633416</v>
      </c>
      <c r="L69" s="63">
        <f t="shared" si="56"/>
        <v>1867.570933545112</v>
      </c>
      <c r="M69" s="64"/>
      <c r="N69" s="102">
        <f t="shared" si="65"/>
        <v>1629.4662181371041</v>
      </c>
      <c r="O69" s="102">
        <f t="shared" si="39"/>
        <v>75.213613469336039</v>
      </c>
      <c r="P69" s="102">
        <f t="shared" si="40"/>
        <v>162.89110193867205</v>
      </c>
      <c r="Q69" s="30">
        <f t="shared" si="12"/>
        <v>1867.5709335451122</v>
      </c>
      <c r="R69" s="30" t="e">
        <f>#REF!+#REF!+#REF!</f>
        <v>#REF!</v>
      </c>
      <c r="S69" s="55" t="e">
        <f>#REF!+#REF!+#REF!</f>
        <v>#REF!</v>
      </c>
      <c r="T69" s="55" t="e">
        <f>#REF!+#REF!+#REF!</f>
        <v>#REF!</v>
      </c>
      <c r="U69" s="55" t="e">
        <f>#REF!+#REF!+#REF!</f>
        <v>#REF!</v>
      </c>
      <c r="V69" s="98">
        <f t="shared" si="1"/>
        <v>1809.9501995655551</v>
      </c>
      <c r="W69" s="64"/>
      <c r="X69" s="102">
        <f t="shared" si="66"/>
        <v>1629.4662181371041</v>
      </c>
      <c r="Y69" s="102">
        <f t="shared" si="13"/>
        <v>75.213613469336039</v>
      </c>
      <c r="Z69" s="108">
        <f t="shared" si="2"/>
        <v>105.27036795911471</v>
      </c>
      <c r="AA69" s="55">
        <f t="shared" si="14"/>
        <v>1809.9501995655548</v>
      </c>
      <c r="AB69" s="74">
        <f t="shared" si="67"/>
        <v>1880.0348085451124</v>
      </c>
      <c r="AC69" s="75"/>
      <c r="AD69" s="107">
        <f t="shared" si="57"/>
        <v>1629.4662181371041</v>
      </c>
      <c r="AE69" s="102">
        <f t="shared" si="15"/>
        <v>75.213613469336039</v>
      </c>
      <c r="AF69" s="102">
        <f t="shared" si="41"/>
        <v>175.35497693867205</v>
      </c>
      <c r="AG69" s="55">
        <f t="shared" si="16"/>
        <v>1880.0348085451121</v>
      </c>
      <c r="AH69" s="74">
        <f t="shared" si="50"/>
        <v>1892.4986835451125</v>
      </c>
      <c r="AI69" s="75"/>
      <c r="AJ69" s="102">
        <f t="shared" si="51"/>
        <v>1629.4662181371041</v>
      </c>
      <c r="AK69" s="102">
        <f t="shared" si="17"/>
        <v>75.213613469336039</v>
      </c>
      <c r="AL69" s="102">
        <f t="shared" si="58"/>
        <v>187.81885193867208</v>
      </c>
      <c r="AM69" s="55">
        <f t="shared" si="18"/>
        <v>1892.4986835451123</v>
      </c>
      <c r="AN69" s="112">
        <f t="shared" ref="AN69" si="126">(AO$29*($D$20+$D$24)+$D69*2*($D$16+$D$12)+AO$30*$D$2+$E69*$D$6)*1.25</f>
        <v>1867.570933545112</v>
      </c>
      <c r="AO69" s="127"/>
      <c r="AP69" s="102">
        <f t="shared" si="59"/>
        <v>1629.4662181371041</v>
      </c>
      <c r="AQ69" s="102">
        <f t="shared" si="19"/>
        <v>75.213613469336039</v>
      </c>
      <c r="AR69" s="102">
        <f t="shared" si="20"/>
        <v>162.89110193867205</v>
      </c>
      <c r="AS69" s="55">
        <f t="shared" si="21"/>
        <v>1867.5709335451122</v>
      </c>
      <c r="AT69" s="55" t="e">
        <f>#REF!+#REF!+#REF!</f>
        <v>#REF!</v>
      </c>
      <c r="AU69" s="55" t="e">
        <f>#REF!+#REF!+#REF!</f>
        <v>#REF!</v>
      </c>
      <c r="AV69" s="55" t="e">
        <f>#REF!+#REF!+#REF!</f>
        <v>#REF!</v>
      </c>
      <c r="AW69" s="55" t="e">
        <f>#REF!+#REF!+#REF!</f>
        <v>#REF!</v>
      </c>
      <c r="AX69" s="112">
        <f t="shared" si="52"/>
        <v>1792.357320075776</v>
      </c>
      <c r="AY69" s="120"/>
      <c r="AZ69" s="102">
        <f t="shared" si="42"/>
        <v>1629.4662181371041</v>
      </c>
      <c r="BA69" s="102">
        <f t="shared" si="22"/>
        <v>75.213613469336039</v>
      </c>
      <c r="BB69" s="102">
        <f t="shared" si="3"/>
        <v>87.677488469336026</v>
      </c>
      <c r="BC69" s="55">
        <f t="shared" si="23"/>
        <v>1792.3573200757762</v>
      </c>
      <c r="BD69" s="55" t="e">
        <f>#REF!+#REF!+#REF!</f>
        <v>#REF!</v>
      </c>
      <c r="BE69" s="55" t="e">
        <f>#REF!+#REF!+#REF!</f>
        <v>#REF!</v>
      </c>
      <c r="BF69" s="55" t="e">
        <f>#REF!+#REF!+#REF!</f>
        <v>#REF!</v>
      </c>
      <c r="BG69" s="55" t="e">
        <f>#REF!+#REF!+#REF!</f>
        <v>#REF!</v>
      </c>
      <c r="BH69" s="55" t="e">
        <f>#REF!+#REF!+#REF!</f>
        <v>#REF!</v>
      </c>
      <c r="BI69" s="63">
        <f t="shared" si="60"/>
        <v>1994.9893675246694</v>
      </c>
      <c r="BJ69" s="64"/>
      <c r="BK69" s="102">
        <f t="shared" si="43"/>
        <v>1629.4662181371041</v>
      </c>
      <c r="BL69" s="102">
        <f t="shared" si="24"/>
        <v>75.213613469336039</v>
      </c>
      <c r="BM69" s="102">
        <f t="shared" si="4"/>
        <v>290.30953591822941</v>
      </c>
      <c r="BN69" s="55">
        <f t="shared" si="25"/>
        <v>1994.9893675246694</v>
      </c>
      <c r="BO69" s="76">
        <f t="shared" si="69"/>
        <v>1967.4253880348908</v>
      </c>
      <c r="BP69" s="77"/>
      <c r="BQ69" s="102">
        <f t="shared" si="44"/>
        <v>1629.4662181371041</v>
      </c>
      <c r="BR69" s="102">
        <f t="shared" si="26"/>
        <v>75.213613469336039</v>
      </c>
      <c r="BS69" s="102">
        <f t="shared" si="5"/>
        <v>262.74555642845075</v>
      </c>
      <c r="BT69" s="55">
        <f t="shared" si="27"/>
        <v>1967.4253880348908</v>
      </c>
      <c r="BU69" s="76">
        <f t="shared" si="53"/>
        <v>1917.7133425246693</v>
      </c>
      <c r="BV69" s="77"/>
      <c r="BW69" s="102">
        <f t="shared" si="45"/>
        <v>1629.4662181371041</v>
      </c>
      <c r="BX69" s="102">
        <f t="shared" si="28"/>
        <v>75.213613469336039</v>
      </c>
      <c r="BY69" s="102">
        <f t="shared" si="6"/>
        <v>213.03351091822944</v>
      </c>
      <c r="BZ69" s="55">
        <f t="shared" si="29"/>
        <v>1917.7133425246695</v>
      </c>
      <c r="CA69" s="55" t="e">
        <f>#REF!+#REF!+#REF!</f>
        <v>#REF!</v>
      </c>
      <c r="CB69" s="55" t="e">
        <f>#REF!+#REF!+#REF!</f>
        <v>#REF!</v>
      </c>
      <c r="CC69" s="55" t="e">
        <f>#REF!+#REF!+#REF!</f>
        <v>#REF!</v>
      </c>
      <c r="CD69" s="78">
        <f t="shared" si="61"/>
        <v>1952.6121925246696</v>
      </c>
      <c r="CE69" s="79"/>
      <c r="CF69" s="102">
        <f t="shared" si="46"/>
        <v>1629.4662181371041</v>
      </c>
      <c r="CG69" s="102">
        <f t="shared" si="30"/>
        <v>75.213613469336039</v>
      </c>
      <c r="CH69" s="102">
        <f t="shared" si="7"/>
        <v>247.93236091822939</v>
      </c>
      <c r="CI69" s="55">
        <f t="shared" si="31"/>
        <v>1952.6121925246696</v>
      </c>
      <c r="CJ69" s="76">
        <f t="shared" si="54"/>
        <v>1812.3855927696434</v>
      </c>
      <c r="CK69" s="77"/>
      <c r="CL69" s="102">
        <f t="shared" si="47"/>
        <v>1629.4662181371041</v>
      </c>
      <c r="CM69" s="102">
        <f t="shared" si="32"/>
        <v>75.213613469336039</v>
      </c>
      <c r="CN69" s="102">
        <f t="shared" si="8"/>
        <v>107.70576116320325</v>
      </c>
      <c r="CO69" s="30">
        <f t="shared" si="33"/>
        <v>1812.3855927696434</v>
      </c>
      <c r="CP69" s="90">
        <f t="shared" si="62"/>
        <v>1920.0626630348911</v>
      </c>
      <c r="CQ69" s="91"/>
      <c r="CR69" s="102">
        <f>(D69*2*($D$16+$D$12)+$E$69*$D$6)*1.25</f>
        <v>1629.4662181371041</v>
      </c>
      <c r="CS69" s="102">
        <f t="shared" si="34"/>
        <v>75.213613469336039</v>
      </c>
      <c r="CT69" s="102">
        <f>(CQ29*(D20+D24)+(35/60)*D2)*1.25</f>
        <v>215.38283142845077</v>
      </c>
      <c r="CU69" s="112">
        <f t="shared" ref="CU69:CV69" si="127">(CV$29*($D$20+$D$24)+$D69*2*($D$16+$D$12)+CV$30*$D$2+$E69*$D$6)*1.25</f>
        <v>1814.9357495655549</v>
      </c>
      <c r="CV69" s="113">
        <f t="shared" si="127"/>
        <v>1629.4662181371041</v>
      </c>
      <c r="CW69" s="103">
        <f>(D69*2*(D16+D12)+E69*D6)*1.25</f>
        <v>1629.4662181371041</v>
      </c>
      <c r="CX69" s="103">
        <f t="shared" si="36"/>
        <v>75.213613469336039</v>
      </c>
      <c r="CY69" s="102">
        <f>(CV29*(D20+D24)+(20/60)*D2)*1.25</f>
        <v>110.2559179591147</v>
      </c>
      <c r="CZ69" s="76">
        <f t="shared" si="64"/>
        <v>1885.1638130348908</v>
      </c>
      <c r="DA69" s="77"/>
      <c r="DB69" s="102">
        <f>(D69*2*($D$16+$D$12)+$E$69*$D$6)*1.25</f>
        <v>1629.4662181371041</v>
      </c>
      <c r="DC69" s="102">
        <f t="shared" si="37"/>
        <v>75.213613469336039</v>
      </c>
      <c r="DD69" s="102">
        <f>(DA29*(D20+D24)+(35/60)*D2)*1.25</f>
        <v>180.48398142845076</v>
      </c>
      <c r="DE69" s="92"/>
    </row>
    <row r="70" spans="1:109">
      <c r="A70" s="17"/>
      <c r="B70" s="2">
        <v>646820</v>
      </c>
      <c r="C70" s="2" t="s">
        <v>97</v>
      </c>
      <c r="D70" s="30">
        <v>51</v>
      </c>
      <c r="E70" s="10">
        <f t="shared" si="38"/>
        <v>1.7</v>
      </c>
      <c r="F70" s="112">
        <f t="shared" si="10"/>
        <v>2270.1842127391137</v>
      </c>
      <c r="G70" s="127"/>
      <c r="H70" s="102">
        <f t="shared" si="49"/>
        <v>1806.5821114128764</v>
      </c>
      <c r="I70" s="107">
        <f>(15/60*D2)*1.25</f>
        <v>75.213613469336039</v>
      </c>
      <c r="J70" s="102">
        <f t="shared" si="0"/>
        <v>388.38848785690152</v>
      </c>
      <c r="K70" s="53">
        <f t="shared" si="11"/>
        <v>2270.1842127391137</v>
      </c>
      <c r="L70" s="63">
        <f t="shared" si="56"/>
        <v>2044.6868268208846</v>
      </c>
      <c r="M70" s="64"/>
      <c r="N70" s="102">
        <f t="shared" si="65"/>
        <v>1806.5821114128764</v>
      </c>
      <c r="O70" s="102">
        <f t="shared" si="39"/>
        <v>75.213613469336039</v>
      </c>
      <c r="P70" s="102">
        <f t="shared" si="40"/>
        <v>162.89110193867205</v>
      </c>
      <c r="Q70" s="30">
        <f t="shared" si="12"/>
        <v>2044.6868268208846</v>
      </c>
      <c r="R70" s="30" t="e">
        <f>#REF!+#REF!+#REF!</f>
        <v>#REF!</v>
      </c>
      <c r="S70" s="55" t="e">
        <f>#REF!+#REF!+#REF!</f>
        <v>#REF!</v>
      </c>
      <c r="T70" s="55" t="e">
        <f>#REF!+#REF!+#REF!</f>
        <v>#REF!</v>
      </c>
      <c r="U70" s="55" t="e">
        <f>#REF!+#REF!+#REF!</f>
        <v>#REF!</v>
      </c>
      <c r="V70" s="98">
        <f t="shared" si="1"/>
        <v>1987.0660928413272</v>
      </c>
      <c r="W70" s="64"/>
      <c r="X70" s="102">
        <f t="shared" si="66"/>
        <v>1806.5821114128764</v>
      </c>
      <c r="Y70" s="102">
        <f t="shared" si="13"/>
        <v>75.213613469336039</v>
      </c>
      <c r="Z70" s="108">
        <f t="shared" si="2"/>
        <v>105.27036795911471</v>
      </c>
      <c r="AA70" s="55">
        <f t="shared" si="14"/>
        <v>1987.0660928413272</v>
      </c>
      <c r="AB70" s="74">
        <f t="shared" si="67"/>
        <v>2057.1507018208845</v>
      </c>
      <c r="AC70" s="75"/>
      <c r="AD70" s="107">
        <f t="shared" si="57"/>
        <v>1806.5821114128764</v>
      </c>
      <c r="AE70" s="102">
        <f t="shared" si="15"/>
        <v>75.213613469336039</v>
      </c>
      <c r="AF70" s="102">
        <f t="shared" si="41"/>
        <v>175.35497693867205</v>
      </c>
      <c r="AG70" s="55">
        <f t="shared" si="16"/>
        <v>2057.1507018208845</v>
      </c>
      <c r="AH70" s="74">
        <f t="shared" si="50"/>
        <v>2069.6145768208844</v>
      </c>
      <c r="AI70" s="75"/>
      <c r="AJ70" s="102">
        <f t="shared" si="51"/>
        <v>1806.5821114128764</v>
      </c>
      <c r="AK70" s="102">
        <f t="shared" si="17"/>
        <v>75.213613469336039</v>
      </c>
      <c r="AL70" s="102">
        <f t="shared" si="58"/>
        <v>187.81885193867208</v>
      </c>
      <c r="AM70" s="55">
        <f t="shared" si="18"/>
        <v>2069.6145768208844</v>
      </c>
      <c r="AN70" s="112">
        <f t="shared" ref="AN70" si="128">(AO$29*($D$20+$D$24)+$D70*2*($D$16+$D$12)+AO$30*$D$2+$E70*$D$6)*1.25</f>
        <v>2044.6868268208846</v>
      </c>
      <c r="AO70" s="127"/>
      <c r="AP70" s="102">
        <f t="shared" si="59"/>
        <v>1806.5821114128764</v>
      </c>
      <c r="AQ70" s="102">
        <f t="shared" si="19"/>
        <v>75.213613469336039</v>
      </c>
      <c r="AR70" s="102">
        <f t="shared" si="20"/>
        <v>162.89110193867205</v>
      </c>
      <c r="AS70" s="55">
        <f t="shared" si="21"/>
        <v>2044.6868268208846</v>
      </c>
      <c r="AT70" s="55" t="e">
        <f>#REF!+#REF!+#REF!</f>
        <v>#REF!</v>
      </c>
      <c r="AU70" s="55" t="e">
        <f>#REF!+#REF!+#REF!</f>
        <v>#REF!</v>
      </c>
      <c r="AV70" s="55" t="e">
        <f>#REF!+#REF!+#REF!</f>
        <v>#REF!</v>
      </c>
      <c r="AW70" s="55" t="e">
        <f>#REF!+#REF!+#REF!</f>
        <v>#REF!</v>
      </c>
      <c r="AX70" s="112">
        <f t="shared" si="52"/>
        <v>1969.4732133515483</v>
      </c>
      <c r="AY70" s="120"/>
      <c r="AZ70" s="102">
        <f t="shared" si="42"/>
        <v>1806.5821114128764</v>
      </c>
      <c r="BA70" s="102">
        <f t="shared" si="22"/>
        <v>75.213613469336039</v>
      </c>
      <c r="BB70" s="102">
        <f t="shared" si="3"/>
        <v>87.677488469336026</v>
      </c>
      <c r="BC70" s="55">
        <f t="shared" si="23"/>
        <v>1969.4732133515486</v>
      </c>
      <c r="BD70" s="55" t="e">
        <f>#REF!+#REF!+#REF!</f>
        <v>#REF!</v>
      </c>
      <c r="BE70" s="55" t="e">
        <f>#REF!+#REF!+#REF!</f>
        <v>#REF!</v>
      </c>
      <c r="BF70" s="55" t="e">
        <f>#REF!+#REF!+#REF!</f>
        <v>#REF!</v>
      </c>
      <c r="BG70" s="55" t="e">
        <f>#REF!+#REF!+#REF!</f>
        <v>#REF!</v>
      </c>
      <c r="BH70" s="55" t="e">
        <f>#REF!+#REF!+#REF!</f>
        <v>#REF!</v>
      </c>
      <c r="BI70" s="63">
        <f t="shared" si="60"/>
        <v>2172.1052608004416</v>
      </c>
      <c r="BJ70" s="64"/>
      <c r="BK70" s="102">
        <f t="shared" si="43"/>
        <v>1806.5821114128764</v>
      </c>
      <c r="BL70" s="102">
        <f t="shared" si="24"/>
        <v>75.213613469336039</v>
      </c>
      <c r="BM70" s="102">
        <f t="shared" si="4"/>
        <v>290.30953591822941</v>
      </c>
      <c r="BN70" s="55">
        <f t="shared" si="25"/>
        <v>2172.105260800442</v>
      </c>
      <c r="BO70" s="76">
        <f t="shared" si="69"/>
        <v>2144.5412813106632</v>
      </c>
      <c r="BP70" s="77"/>
      <c r="BQ70" s="102">
        <f t="shared" si="44"/>
        <v>1806.5821114128764</v>
      </c>
      <c r="BR70" s="102">
        <f t="shared" si="26"/>
        <v>75.213613469336039</v>
      </c>
      <c r="BS70" s="102">
        <f t="shared" si="5"/>
        <v>262.74555642845075</v>
      </c>
      <c r="BT70" s="55">
        <f t="shared" si="27"/>
        <v>2144.5412813106632</v>
      </c>
      <c r="BU70" s="76">
        <f t="shared" si="53"/>
        <v>2094.8292358004419</v>
      </c>
      <c r="BV70" s="77"/>
      <c r="BW70" s="102">
        <f t="shared" si="45"/>
        <v>1806.5821114128764</v>
      </c>
      <c r="BX70" s="102">
        <f t="shared" si="28"/>
        <v>75.213613469336039</v>
      </c>
      <c r="BY70" s="102">
        <f t="shared" si="6"/>
        <v>213.03351091822944</v>
      </c>
      <c r="BZ70" s="55">
        <f t="shared" si="29"/>
        <v>2094.8292358004419</v>
      </c>
      <c r="CA70" s="55" t="e">
        <f>#REF!+#REF!+#REF!</f>
        <v>#REF!</v>
      </c>
      <c r="CB70" s="55" t="e">
        <f>#REF!+#REF!+#REF!</f>
        <v>#REF!</v>
      </c>
      <c r="CC70" s="55" t="e">
        <f>#REF!+#REF!+#REF!</f>
        <v>#REF!</v>
      </c>
      <c r="CD70" s="78">
        <f t="shared" si="61"/>
        <v>2129.7280858004419</v>
      </c>
      <c r="CE70" s="79"/>
      <c r="CF70" s="102">
        <f t="shared" si="46"/>
        <v>1806.5821114128764</v>
      </c>
      <c r="CG70" s="102">
        <f t="shared" si="30"/>
        <v>75.213613469336039</v>
      </c>
      <c r="CH70" s="102">
        <f t="shared" si="7"/>
        <v>247.93236091822939</v>
      </c>
      <c r="CI70" s="55">
        <f t="shared" si="31"/>
        <v>2129.7280858004419</v>
      </c>
      <c r="CJ70" s="76">
        <f t="shared" si="54"/>
        <v>1989.5014860454157</v>
      </c>
      <c r="CK70" s="77"/>
      <c r="CL70" s="102">
        <f t="shared" si="47"/>
        <v>1806.5821114128764</v>
      </c>
      <c r="CM70" s="102">
        <f t="shared" si="32"/>
        <v>75.213613469336039</v>
      </c>
      <c r="CN70" s="102">
        <f t="shared" si="8"/>
        <v>107.70576116320325</v>
      </c>
      <c r="CO70" s="30">
        <f t="shared" si="33"/>
        <v>1989.5014860454157</v>
      </c>
      <c r="CP70" s="90">
        <f t="shared" si="62"/>
        <v>2097.1785563106632</v>
      </c>
      <c r="CQ70" s="91"/>
      <c r="CR70" s="102">
        <f>(D70*2*($D$16+$D$12)+$E$70*$D$6)*1.25</f>
        <v>1806.5821114128764</v>
      </c>
      <c r="CS70" s="102">
        <f t="shared" si="34"/>
        <v>75.213613469336039</v>
      </c>
      <c r="CT70" s="102">
        <f>(CQ29*(D20+D24)+(35/60)*D2)*1.25</f>
        <v>215.38283142845077</v>
      </c>
      <c r="CU70" s="112">
        <f t="shared" ref="CU70:CV70" si="129">(CV$29*($D$20+$D$24)+$D70*2*($D$16+$D$12)+CV$30*$D$2+$E70*$D$6)*1.25</f>
        <v>1992.0516428413271</v>
      </c>
      <c r="CV70" s="113">
        <f t="shared" si="129"/>
        <v>1806.5821114128764</v>
      </c>
      <c r="CW70" s="103">
        <f>(D70*2*(D16+D12)+E70*D6)*1.25</f>
        <v>1806.5821114128764</v>
      </c>
      <c r="CX70" s="103">
        <f t="shared" si="36"/>
        <v>75.213613469336039</v>
      </c>
      <c r="CY70" s="102">
        <f>(CV29*(D20+D24)+(20/60)*D2)*1.25</f>
        <v>110.2559179591147</v>
      </c>
      <c r="CZ70" s="76">
        <f t="shared" si="64"/>
        <v>2062.2797063106636</v>
      </c>
      <c r="DA70" s="77"/>
      <c r="DB70" s="102">
        <f>(D70*2*($D$16+$D$12)+$E$70*$D$6)*1.25</f>
        <v>1806.5821114128764</v>
      </c>
      <c r="DC70" s="102">
        <f t="shared" si="37"/>
        <v>75.213613469336039</v>
      </c>
      <c r="DD70" s="102">
        <f>(DA29*(D20+D24)+(35/60)*D2)*1.25</f>
        <v>180.48398142845076</v>
      </c>
      <c r="DE70" s="92"/>
    </row>
    <row r="71" spans="1:109">
      <c r="A71" s="17"/>
      <c r="B71" s="2">
        <v>646821</v>
      </c>
      <c r="C71" s="2" t="s">
        <v>98</v>
      </c>
      <c r="D71" s="30">
        <v>60</v>
      </c>
      <c r="E71" s="10">
        <f t="shared" si="38"/>
        <v>2</v>
      </c>
      <c r="F71" s="112">
        <f t="shared" si="10"/>
        <v>2588.9928206355034</v>
      </c>
      <c r="G71" s="127"/>
      <c r="H71" s="102">
        <f t="shared" si="49"/>
        <v>2125.3907193092659</v>
      </c>
      <c r="I71" s="107">
        <f>(15/60*D2)*1.25</f>
        <v>75.213613469336039</v>
      </c>
      <c r="J71" s="102">
        <f t="shared" si="0"/>
        <v>388.38848785690152</v>
      </c>
      <c r="K71" s="53">
        <f t="shared" si="11"/>
        <v>2588.9928206355034</v>
      </c>
      <c r="L71" s="63">
        <f t="shared" si="56"/>
        <v>2363.4954347172743</v>
      </c>
      <c r="M71" s="64"/>
      <c r="N71" s="102">
        <f t="shared" si="65"/>
        <v>2125.3907193092659</v>
      </c>
      <c r="O71" s="102">
        <f t="shared" si="39"/>
        <v>75.213613469336039</v>
      </c>
      <c r="P71" s="102">
        <f t="shared" si="40"/>
        <v>162.89110193867205</v>
      </c>
      <c r="Q71" s="30">
        <f t="shared" si="12"/>
        <v>2363.4954347172738</v>
      </c>
      <c r="R71" s="30" t="e">
        <f>#REF!+#REF!+#REF!</f>
        <v>#REF!</v>
      </c>
      <c r="S71" s="55" t="e">
        <f>#REF!+#REF!+#REF!</f>
        <v>#REF!</v>
      </c>
      <c r="T71" s="55" t="e">
        <f>#REF!+#REF!+#REF!</f>
        <v>#REF!</v>
      </c>
      <c r="U71" s="55" t="e">
        <f>#REF!+#REF!+#REF!</f>
        <v>#REF!</v>
      </c>
      <c r="V71" s="98">
        <f t="shared" si="1"/>
        <v>2305.8747007377169</v>
      </c>
      <c r="W71" s="64"/>
      <c r="X71" s="102">
        <f t="shared" si="66"/>
        <v>2125.3907193092659</v>
      </c>
      <c r="Y71" s="102">
        <f t="shared" si="13"/>
        <v>75.213613469336039</v>
      </c>
      <c r="Z71" s="108">
        <f t="shared" si="2"/>
        <v>105.27036795911471</v>
      </c>
      <c r="AA71" s="55">
        <f t="shared" si="14"/>
        <v>2305.8747007377169</v>
      </c>
      <c r="AB71" s="74">
        <f t="shared" si="67"/>
        <v>2375.9593097172742</v>
      </c>
      <c r="AC71" s="75"/>
      <c r="AD71" s="107">
        <f t="shared" si="57"/>
        <v>2125.3907193092659</v>
      </c>
      <c r="AE71" s="102">
        <f t="shared" si="15"/>
        <v>75.213613469336039</v>
      </c>
      <c r="AF71" s="102">
        <f t="shared" si="41"/>
        <v>175.35497693867205</v>
      </c>
      <c r="AG71" s="55">
        <f t="shared" si="16"/>
        <v>2375.9593097172742</v>
      </c>
      <c r="AH71" s="74">
        <f t="shared" si="50"/>
        <v>2388.4231847172741</v>
      </c>
      <c r="AI71" s="75"/>
      <c r="AJ71" s="102">
        <f t="shared" si="51"/>
        <v>2125.3907193092659</v>
      </c>
      <c r="AK71" s="102">
        <f t="shared" si="17"/>
        <v>75.213613469336039</v>
      </c>
      <c r="AL71" s="102">
        <f t="shared" si="58"/>
        <v>187.81885193867208</v>
      </c>
      <c r="AM71" s="55">
        <f t="shared" si="18"/>
        <v>2388.4231847172741</v>
      </c>
      <c r="AN71" s="112">
        <f t="shared" ref="AN71" si="130">(AO$29*($D$20+$D$24)+$D71*2*($D$16+$D$12)+AO$30*$D$2+$E71*$D$6)*1.25</f>
        <v>2363.4954347172743</v>
      </c>
      <c r="AO71" s="127"/>
      <c r="AP71" s="102">
        <f t="shared" si="59"/>
        <v>2125.3907193092659</v>
      </c>
      <c r="AQ71" s="102">
        <f t="shared" si="19"/>
        <v>75.213613469336039</v>
      </c>
      <c r="AR71" s="102">
        <f t="shared" si="20"/>
        <v>162.89110193867205</v>
      </c>
      <c r="AS71" s="55">
        <f t="shared" si="21"/>
        <v>2363.4954347172738</v>
      </c>
      <c r="AT71" s="55" t="e">
        <f>#REF!+#REF!+#REF!</f>
        <v>#REF!</v>
      </c>
      <c r="AU71" s="55" t="e">
        <f>#REF!+#REF!+#REF!</f>
        <v>#REF!</v>
      </c>
      <c r="AV71" s="55" t="e">
        <f>#REF!+#REF!+#REF!</f>
        <v>#REF!</v>
      </c>
      <c r="AW71" s="55" t="e">
        <f>#REF!+#REF!+#REF!</f>
        <v>#REF!</v>
      </c>
      <c r="AX71" s="112">
        <f t="shared" si="52"/>
        <v>2288.2818212479383</v>
      </c>
      <c r="AY71" s="120"/>
      <c r="AZ71" s="102">
        <f t="shared" si="42"/>
        <v>2125.3907193092659</v>
      </c>
      <c r="BA71" s="102">
        <f t="shared" si="22"/>
        <v>75.213613469336039</v>
      </c>
      <c r="BB71" s="102">
        <f t="shared" si="3"/>
        <v>87.677488469336026</v>
      </c>
      <c r="BC71" s="55">
        <f t="shared" si="23"/>
        <v>2288.2818212479378</v>
      </c>
      <c r="BD71" s="55" t="e">
        <f>#REF!+#REF!+#REF!</f>
        <v>#REF!</v>
      </c>
      <c r="BE71" s="55" t="e">
        <f>#REF!+#REF!+#REF!</f>
        <v>#REF!</v>
      </c>
      <c r="BF71" s="55" t="e">
        <f>#REF!+#REF!+#REF!</f>
        <v>#REF!</v>
      </c>
      <c r="BG71" s="55" t="e">
        <f>#REF!+#REF!+#REF!</f>
        <v>#REF!</v>
      </c>
      <c r="BH71" s="55" t="e">
        <f>#REF!+#REF!+#REF!</f>
        <v>#REF!</v>
      </c>
      <c r="BI71" s="63">
        <f t="shared" si="60"/>
        <v>2490.9138686968313</v>
      </c>
      <c r="BJ71" s="64"/>
      <c r="BK71" s="102">
        <f t="shared" si="43"/>
        <v>2125.3907193092659</v>
      </c>
      <c r="BL71" s="102">
        <f t="shared" si="24"/>
        <v>75.213613469336039</v>
      </c>
      <c r="BM71" s="102">
        <f t="shared" si="4"/>
        <v>290.30953591822941</v>
      </c>
      <c r="BN71" s="55">
        <f t="shared" si="25"/>
        <v>2490.9138686968313</v>
      </c>
      <c r="BO71" s="76">
        <f t="shared" si="69"/>
        <v>2463.3498892070529</v>
      </c>
      <c r="BP71" s="77"/>
      <c r="BQ71" s="102">
        <f t="shared" si="44"/>
        <v>2125.3907193092659</v>
      </c>
      <c r="BR71" s="102">
        <f t="shared" si="26"/>
        <v>75.213613469336039</v>
      </c>
      <c r="BS71" s="102">
        <f t="shared" si="5"/>
        <v>262.74555642845075</v>
      </c>
      <c r="BT71" s="55">
        <f t="shared" si="27"/>
        <v>2463.3498892070529</v>
      </c>
      <c r="BU71" s="76">
        <f t="shared" si="53"/>
        <v>2413.6378436968316</v>
      </c>
      <c r="BV71" s="77"/>
      <c r="BW71" s="102">
        <f t="shared" si="45"/>
        <v>2125.3907193092659</v>
      </c>
      <c r="BX71" s="102">
        <f t="shared" si="28"/>
        <v>75.213613469336039</v>
      </c>
      <c r="BY71" s="102">
        <f t="shared" si="6"/>
        <v>213.03351091822944</v>
      </c>
      <c r="BZ71" s="55">
        <f t="shared" si="29"/>
        <v>2413.6378436968316</v>
      </c>
      <c r="CA71" s="55" t="e">
        <f>#REF!+#REF!+#REF!</f>
        <v>#REF!</v>
      </c>
      <c r="CB71" s="55" t="e">
        <f>#REF!+#REF!+#REF!</f>
        <v>#REF!</v>
      </c>
      <c r="CC71" s="55" t="e">
        <f>#REF!+#REF!+#REF!</f>
        <v>#REF!</v>
      </c>
      <c r="CD71" s="78">
        <f t="shared" si="61"/>
        <v>2448.5366936968317</v>
      </c>
      <c r="CE71" s="79"/>
      <c r="CF71" s="102">
        <f t="shared" si="46"/>
        <v>2125.3907193092659</v>
      </c>
      <c r="CG71" s="102">
        <f t="shared" si="30"/>
        <v>75.213613469336039</v>
      </c>
      <c r="CH71" s="102">
        <f t="shared" si="7"/>
        <v>247.93236091822939</v>
      </c>
      <c r="CI71" s="55">
        <f t="shared" si="31"/>
        <v>2448.5366936968312</v>
      </c>
      <c r="CJ71" s="76">
        <f t="shared" si="54"/>
        <v>2308.3100939418055</v>
      </c>
      <c r="CK71" s="77"/>
      <c r="CL71" s="102">
        <f t="shared" si="47"/>
        <v>2125.3907193092659</v>
      </c>
      <c r="CM71" s="102">
        <f t="shared" si="32"/>
        <v>75.213613469336039</v>
      </c>
      <c r="CN71" s="102">
        <f t="shared" si="8"/>
        <v>107.70576116320325</v>
      </c>
      <c r="CO71" s="30">
        <f t="shared" si="33"/>
        <v>2308.3100939418055</v>
      </c>
      <c r="CP71" s="90">
        <f t="shared" si="62"/>
        <v>2415.987164207053</v>
      </c>
      <c r="CQ71" s="91"/>
      <c r="CR71" s="102">
        <f>(D71*2*($D$16+$D$12)+$E$71*$D$6)*1.25</f>
        <v>2125.3907193092659</v>
      </c>
      <c r="CS71" s="102">
        <f t="shared" si="34"/>
        <v>75.213613469336039</v>
      </c>
      <c r="CT71" s="102">
        <f>(CQ29*(D20+D24)+(35/60)*D2)*1.25</f>
        <v>215.38283142845077</v>
      </c>
      <c r="CU71" s="112">
        <f t="shared" ref="CU71:CV71" si="131">(CV$29*($D$20+$D$24)+$D71*2*($D$16+$D$12)+CV$30*$D$2+$E71*$D$6)*1.25</f>
        <v>2310.8602507377168</v>
      </c>
      <c r="CV71" s="113">
        <f t="shared" si="131"/>
        <v>2125.3907193092659</v>
      </c>
      <c r="CW71" s="103">
        <f>(D71*2*(D16+D12)+E71*D6)*1.25</f>
        <v>2125.3907193092659</v>
      </c>
      <c r="CX71" s="103">
        <f t="shared" si="36"/>
        <v>75.213613469336039</v>
      </c>
      <c r="CY71" s="102">
        <f>(CV29*(D20+D24)+(20/60)*D2)*1.25</f>
        <v>110.2559179591147</v>
      </c>
      <c r="CZ71" s="76">
        <f t="shared" si="64"/>
        <v>2381.0883142070534</v>
      </c>
      <c r="DA71" s="77"/>
      <c r="DB71" s="102">
        <f>(D71*2*($D$16+$D$12)+$E$71*$D$6)*1.25</f>
        <v>2125.3907193092659</v>
      </c>
      <c r="DC71" s="102">
        <f t="shared" si="37"/>
        <v>75.213613469336039</v>
      </c>
      <c r="DD71" s="102">
        <f>(DA29*(D20+D24)+(35/60)*D2)*1.25</f>
        <v>180.48398142845076</v>
      </c>
      <c r="DE71" s="92"/>
    </row>
    <row r="72" spans="1:109">
      <c r="A72" s="17"/>
      <c r="B72" s="2">
        <v>646820</v>
      </c>
      <c r="C72" s="2" t="s">
        <v>99</v>
      </c>
      <c r="D72" s="30">
        <v>70</v>
      </c>
      <c r="E72" s="10">
        <f t="shared" si="38"/>
        <v>2.3333333333333335</v>
      </c>
      <c r="F72" s="112">
        <f t="shared" si="10"/>
        <v>2943.2246071870486</v>
      </c>
      <c r="G72" s="127"/>
      <c r="H72" s="102">
        <f>(D72*2*($D$16+$D$12)+E72*$D$6)*1.25</f>
        <v>2479.6225058608106</v>
      </c>
      <c r="I72" s="107">
        <f>(15/60*D2)*1.25</f>
        <v>75.213613469336039</v>
      </c>
      <c r="J72" s="102">
        <f t="shared" si="0"/>
        <v>388.38848785690152</v>
      </c>
      <c r="K72" s="53">
        <f t="shared" si="11"/>
        <v>2943.2246071870482</v>
      </c>
      <c r="L72" s="63">
        <f t="shared" si="56"/>
        <v>2717.727221268819</v>
      </c>
      <c r="M72" s="64"/>
      <c r="N72" s="102">
        <f t="shared" si="65"/>
        <v>2479.6225058608106</v>
      </c>
      <c r="O72" s="102">
        <f t="shared" si="39"/>
        <v>75.213613469336039</v>
      </c>
      <c r="P72" s="102">
        <f t="shared" si="40"/>
        <v>162.89110193867205</v>
      </c>
      <c r="Q72" s="30">
        <f t="shared" si="12"/>
        <v>2717.7272212688185</v>
      </c>
      <c r="R72" s="30" t="e">
        <f>#REF!+#REF!+#REF!</f>
        <v>#REF!</v>
      </c>
      <c r="S72" s="55" t="e">
        <f>#REF!+#REF!+#REF!</f>
        <v>#REF!</v>
      </c>
      <c r="T72" s="55" t="e">
        <f>#REF!+#REF!+#REF!</f>
        <v>#REF!</v>
      </c>
      <c r="U72" s="55" t="e">
        <f>#REF!+#REF!+#REF!</f>
        <v>#REF!</v>
      </c>
      <c r="V72" s="98">
        <f t="shared" si="1"/>
        <v>2660.1064872892621</v>
      </c>
      <c r="W72" s="64"/>
      <c r="X72" s="102">
        <f t="shared" si="66"/>
        <v>2479.6225058608106</v>
      </c>
      <c r="Y72" s="102">
        <f t="shared" si="13"/>
        <v>75.213613469336039</v>
      </c>
      <c r="Z72" s="108">
        <f t="shared" si="2"/>
        <v>105.27036795911471</v>
      </c>
      <c r="AA72" s="55">
        <f t="shared" si="14"/>
        <v>2660.1064872892612</v>
      </c>
      <c r="AB72" s="74">
        <f t="shared" si="67"/>
        <v>2730.1910962688189</v>
      </c>
      <c r="AC72" s="75"/>
      <c r="AD72" s="107">
        <f t="shared" si="57"/>
        <v>2479.6225058608106</v>
      </c>
      <c r="AE72" s="102">
        <f t="shared" si="15"/>
        <v>75.213613469336039</v>
      </c>
      <c r="AF72" s="102">
        <f t="shared" si="41"/>
        <v>175.35497693867205</v>
      </c>
      <c r="AG72" s="55">
        <f t="shared" si="16"/>
        <v>2730.1910962688189</v>
      </c>
      <c r="AH72" s="74">
        <f t="shared" si="50"/>
        <v>2742.6549712688188</v>
      </c>
      <c r="AI72" s="75"/>
      <c r="AJ72" s="102">
        <f t="shared" si="51"/>
        <v>2479.6225058608106</v>
      </c>
      <c r="AK72" s="102">
        <f t="shared" si="17"/>
        <v>75.213613469336039</v>
      </c>
      <c r="AL72" s="102">
        <f t="shared" si="58"/>
        <v>187.81885193867208</v>
      </c>
      <c r="AM72" s="55">
        <f t="shared" si="18"/>
        <v>2742.6549712688188</v>
      </c>
      <c r="AN72" s="112">
        <f t="shared" ref="AN72" si="132">(AO$29*($D$20+$D$24)+$D72*2*($D$16+$D$12)+AO$30*$D$2+$E72*$D$6)*1.25</f>
        <v>2717.727221268819</v>
      </c>
      <c r="AO72" s="127"/>
      <c r="AP72" s="102">
        <f t="shared" si="59"/>
        <v>2479.6225058608106</v>
      </c>
      <c r="AQ72" s="102">
        <f t="shared" si="19"/>
        <v>75.213613469336039</v>
      </c>
      <c r="AR72" s="102">
        <f t="shared" si="20"/>
        <v>162.89110193867205</v>
      </c>
      <c r="AS72" s="55">
        <f t="shared" si="21"/>
        <v>2717.7272212688185</v>
      </c>
      <c r="AT72" s="55" t="e">
        <f>#REF!+#REF!+#REF!</f>
        <v>#REF!</v>
      </c>
      <c r="AU72" s="55" t="e">
        <f>#REF!+#REF!+#REF!</f>
        <v>#REF!</v>
      </c>
      <c r="AV72" s="55" t="e">
        <f>#REF!+#REF!+#REF!</f>
        <v>#REF!</v>
      </c>
      <c r="AW72" s="55" t="e">
        <f>#REF!+#REF!+#REF!</f>
        <v>#REF!</v>
      </c>
      <c r="AX72" s="112">
        <f t="shared" si="52"/>
        <v>2642.513607799483</v>
      </c>
      <c r="AY72" s="120"/>
      <c r="AZ72" s="102">
        <f t="shared" si="42"/>
        <v>2479.6225058608106</v>
      </c>
      <c r="BA72" s="102">
        <f t="shared" si="22"/>
        <v>75.213613469336039</v>
      </c>
      <c r="BB72" s="102">
        <f t="shared" si="3"/>
        <v>87.677488469336026</v>
      </c>
      <c r="BC72" s="55">
        <f t="shared" si="23"/>
        <v>2642.5136077994825</v>
      </c>
      <c r="BD72" s="55" t="e">
        <f>#REF!+#REF!+#REF!</f>
        <v>#REF!</v>
      </c>
      <c r="BE72" s="55" t="e">
        <f>#REF!+#REF!+#REF!</f>
        <v>#REF!</v>
      </c>
      <c r="BF72" s="55" t="e">
        <f>#REF!+#REF!+#REF!</f>
        <v>#REF!</v>
      </c>
      <c r="BG72" s="55" t="e">
        <f>#REF!+#REF!+#REF!</f>
        <v>#REF!</v>
      </c>
      <c r="BH72" s="55" t="e">
        <f>#REF!+#REF!+#REF!</f>
        <v>#REF!</v>
      </c>
      <c r="BI72" s="63">
        <f t="shared" si="60"/>
        <v>2845.145655248376</v>
      </c>
      <c r="BJ72" s="64"/>
      <c r="BK72" s="102">
        <f t="shared" si="43"/>
        <v>2479.6225058608106</v>
      </c>
      <c r="BL72" s="102">
        <f t="shared" si="24"/>
        <v>75.213613469336039</v>
      </c>
      <c r="BM72" s="102">
        <f t="shared" si="4"/>
        <v>290.30953591822941</v>
      </c>
      <c r="BN72" s="55">
        <f t="shared" si="25"/>
        <v>2845.145655248376</v>
      </c>
      <c r="BO72" s="76">
        <f t="shared" si="69"/>
        <v>2817.5816757585972</v>
      </c>
      <c r="BP72" s="77"/>
      <c r="BQ72" s="102">
        <f t="shared" si="44"/>
        <v>2479.6225058608106</v>
      </c>
      <c r="BR72" s="102">
        <f t="shared" si="26"/>
        <v>75.213613469336039</v>
      </c>
      <c r="BS72" s="102">
        <f t="shared" si="5"/>
        <v>262.74555642845075</v>
      </c>
      <c r="BT72" s="55">
        <f t="shared" si="27"/>
        <v>2817.5816757585976</v>
      </c>
      <c r="BU72" s="76">
        <f t="shared" si="53"/>
        <v>2767.8696302483763</v>
      </c>
      <c r="BV72" s="77"/>
      <c r="BW72" s="102">
        <f t="shared" si="45"/>
        <v>2479.6225058608106</v>
      </c>
      <c r="BX72" s="102">
        <f t="shared" si="28"/>
        <v>75.213613469336039</v>
      </c>
      <c r="BY72" s="102">
        <f t="shared" si="6"/>
        <v>213.03351091822944</v>
      </c>
      <c r="BZ72" s="55">
        <f t="shared" si="29"/>
        <v>2767.8696302483759</v>
      </c>
      <c r="CA72" s="55" t="e">
        <f>#REF!+#REF!+#REF!</f>
        <v>#REF!</v>
      </c>
      <c r="CB72" s="55" t="e">
        <f>#REF!+#REF!+#REF!</f>
        <v>#REF!</v>
      </c>
      <c r="CC72" s="55" t="e">
        <f>#REF!+#REF!+#REF!</f>
        <v>#REF!</v>
      </c>
      <c r="CD72" s="78">
        <f t="shared" si="61"/>
        <v>2802.7684802483759</v>
      </c>
      <c r="CE72" s="79"/>
      <c r="CF72" s="102">
        <f t="shared" si="46"/>
        <v>2479.6225058608106</v>
      </c>
      <c r="CG72" s="102">
        <f t="shared" si="30"/>
        <v>75.213613469336039</v>
      </c>
      <c r="CH72" s="102">
        <f t="shared" si="7"/>
        <v>247.93236091822939</v>
      </c>
      <c r="CI72" s="55">
        <f t="shared" si="31"/>
        <v>2802.7684802483759</v>
      </c>
      <c r="CJ72" s="76">
        <f t="shared" si="54"/>
        <v>2662.5418804933497</v>
      </c>
      <c r="CK72" s="77"/>
      <c r="CL72" s="102">
        <f t="shared" si="47"/>
        <v>2479.6225058608106</v>
      </c>
      <c r="CM72" s="102">
        <f t="shared" si="32"/>
        <v>75.213613469336039</v>
      </c>
      <c r="CN72" s="102">
        <f t="shared" si="8"/>
        <v>107.70576116320325</v>
      </c>
      <c r="CO72" s="30">
        <f t="shared" si="33"/>
        <v>2662.5418804933497</v>
      </c>
      <c r="CP72" s="90">
        <f t="shared" si="62"/>
        <v>2770.2189507585981</v>
      </c>
      <c r="CQ72" s="91"/>
      <c r="CR72" s="102">
        <f>(D72*2*($D$16+$D$12)+$E$72*$D$6)*1.25</f>
        <v>2479.6225058608106</v>
      </c>
      <c r="CS72" s="102">
        <f t="shared" si="34"/>
        <v>75.213613469336039</v>
      </c>
      <c r="CT72" s="102">
        <f>(CQ29*(D20+D24)+(35/60)*D2)*1.25</f>
        <v>215.38283142845077</v>
      </c>
      <c r="CU72" s="112">
        <f t="shared" ref="CU72:CV72" si="133">(CV$29*($D$20+$D$24)+$D72*2*($D$16+$D$12)+CV$30*$D$2+$E72*$D$6)*1.25</f>
        <v>2665.0920372892615</v>
      </c>
      <c r="CV72" s="113">
        <f t="shared" si="133"/>
        <v>2479.6225058608106</v>
      </c>
      <c r="CW72" s="103">
        <f>(D72*2*(D16+D12)+E72*D6)*1.25</f>
        <v>2479.6225058608106</v>
      </c>
      <c r="CX72" s="103">
        <f t="shared" si="36"/>
        <v>75.213613469336039</v>
      </c>
      <c r="CY72" s="102">
        <f>(CV29*(D20+D24)+(20/60)*D2)*1.25</f>
        <v>110.2559179591147</v>
      </c>
      <c r="CZ72" s="76">
        <f t="shared" si="64"/>
        <v>2735.3201007585972</v>
      </c>
      <c r="DA72" s="77"/>
      <c r="DB72" s="102">
        <f>(D72*2*($D$16+$D$12)+$E$72*$D$6)*1.25</f>
        <v>2479.6225058608106</v>
      </c>
      <c r="DC72" s="102">
        <f t="shared" si="37"/>
        <v>75.213613469336039</v>
      </c>
      <c r="DD72" s="102">
        <f>(DA29*(D20+D24)+(35/60)*D2)*1.25</f>
        <v>180.48398142845076</v>
      </c>
      <c r="DE72" s="92"/>
    </row>
    <row r="73" spans="1:109">
      <c r="A73" s="17"/>
      <c r="B73" s="2"/>
      <c r="C73" s="2"/>
      <c r="D73" s="30"/>
      <c r="E73" s="10"/>
      <c r="F73" s="125"/>
      <c r="G73" s="128"/>
      <c r="H73" s="30"/>
      <c r="I73" s="30"/>
      <c r="J73" s="30"/>
      <c r="K73" s="53"/>
      <c r="L73" s="57"/>
      <c r="M73" s="58"/>
      <c r="N73" s="30"/>
      <c r="O73" s="30"/>
      <c r="P73" s="30"/>
      <c r="Q73" s="30"/>
      <c r="R73" s="30"/>
      <c r="S73" s="55"/>
      <c r="T73" s="55"/>
      <c r="U73" s="55"/>
      <c r="V73" s="63"/>
      <c r="W73" s="64"/>
      <c r="X73" s="30"/>
      <c r="Y73" s="30"/>
      <c r="Z73" s="30"/>
      <c r="AA73" s="55"/>
      <c r="AB73" s="112"/>
      <c r="AC73" s="120"/>
      <c r="AD73" s="38"/>
      <c r="AE73" s="30"/>
      <c r="AF73" s="30"/>
      <c r="AG73" s="55"/>
      <c r="AH73" s="112"/>
      <c r="AI73" s="120"/>
      <c r="AJ73" s="30"/>
      <c r="AK73" s="30"/>
      <c r="AL73" s="30"/>
      <c r="AM73" s="55"/>
      <c r="AN73" s="112"/>
      <c r="AO73" s="120"/>
      <c r="AP73" s="30"/>
      <c r="AQ73" s="30"/>
      <c r="AR73" s="30"/>
      <c r="AS73" s="55"/>
      <c r="AT73" s="55"/>
      <c r="AU73" s="55"/>
      <c r="AV73" s="55"/>
      <c r="AW73" s="55"/>
      <c r="AX73" s="112"/>
      <c r="AY73" s="120"/>
      <c r="AZ73" s="30"/>
      <c r="BA73" s="30"/>
      <c r="BB73" s="30"/>
      <c r="BC73" s="55"/>
      <c r="BD73" s="55"/>
      <c r="BE73" s="55"/>
      <c r="BF73" s="55"/>
      <c r="BG73" s="55"/>
      <c r="BH73" s="55"/>
      <c r="BI73" s="63"/>
      <c r="BJ73" s="64"/>
      <c r="BK73" s="30"/>
      <c r="BL73" s="30"/>
      <c r="BM73" s="30"/>
      <c r="BN73" s="55"/>
      <c r="BO73" s="125"/>
      <c r="BP73" s="128"/>
      <c r="BQ73" s="30"/>
      <c r="BR73" s="30"/>
      <c r="BS73" s="30"/>
      <c r="BT73" s="55"/>
      <c r="BU73" s="112"/>
      <c r="BV73" s="127"/>
      <c r="BW73" s="30"/>
      <c r="BX73" s="30"/>
      <c r="BY73" s="30"/>
      <c r="BZ73" s="55"/>
      <c r="CA73" s="55"/>
      <c r="CB73" s="55"/>
      <c r="CC73" s="55"/>
      <c r="CD73" s="129"/>
      <c r="CE73" s="130"/>
      <c r="CF73" s="30"/>
      <c r="CG73" s="30"/>
      <c r="CH73" s="30"/>
      <c r="CI73" s="55"/>
      <c r="CJ73" s="112"/>
      <c r="CK73" s="127"/>
      <c r="CL73" s="30"/>
      <c r="CM73" s="30"/>
      <c r="CN73" s="30"/>
      <c r="CO73" s="30"/>
      <c r="CW73" s="87"/>
      <c r="CZ73" s="66"/>
      <c r="DA73" s="66"/>
    </row>
    <row r="74" spans="1:109">
      <c r="A74" s="17"/>
      <c r="B74" s="2"/>
      <c r="C74" s="2"/>
      <c r="D74" s="30"/>
      <c r="E74" s="10"/>
      <c r="F74" s="125"/>
      <c r="G74" s="128"/>
      <c r="H74" s="30"/>
      <c r="I74" s="30"/>
      <c r="J74" s="30"/>
      <c r="K74" s="53"/>
      <c r="L74" s="57"/>
      <c r="M74" s="58"/>
      <c r="N74" s="30"/>
      <c r="O74" s="30"/>
      <c r="P74" s="30"/>
      <c r="Q74" s="30"/>
      <c r="R74" s="30"/>
      <c r="S74" s="55"/>
      <c r="T74" s="55"/>
      <c r="U74" s="55"/>
      <c r="V74" s="57"/>
      <c r="W74" s="58"/>
      <c r="X74" s="30"/>
      <c r="Y74" s="30"/>
      <c r="Z74" s="30"/>
      <c r="AA74" s="55"/>
      <c r="AB74" s="112"/>
      <c r="AC74" s="120"/>
      <c r="AD74" s="38"/>
      <c r="AE74" s="30"/>
      <c r="AF74" s="30"/>
      <c r="AG74" s="55"/>
      <c r="AH74" s="125"/>
      <c r="AI74" s="126"/>
      <c r="AJ74" s="30"/>
      <c r="AK74" s="30"/>
      <c r="AL74" s="30"/>
      <c r="AM74" s="55"/>
      <c r="AN74" s="125"/>
      <c r="AO74" s="126"/>
      <c r="AP74" s="30"/>
      <c r="AQ74" s="30"/>
      <c r="AR74" s="30"/>
      <c r="AS74" s="55"/>
      <c r="AT74" s="55"/>
      <c r="AU74" s="55"/>
      <c r="AV74" s="55"/>
      <c r="AW74" s="55"/>
      <c r="AX74" s="125"/>
      <c r="AY74" s="126"/>
      <c r="AZ74" s="30"/>
      <c r="BA74" s="30"/>
      <c r="BB74" s="30"/>
      <c r="BC74" s="55"/>
      <c r="BD74" s="55"/>
      <c r="BE74" s="55"/>
      <c r="BF74" s="55"/>
      <c r="BG74" s="55"/>
      <c r="BH74" s="55"/>
      <c r="BI74" s="57"/>
      <c r="BJ74" s="58"/>
      <c r="BK74" s="30"/>
      <c r="BL74" s="30"/>
      <c r="BM74" s="30"/>
      <c r="BN74" s="55"/>
      <c r="BO74" s="125"/>
      <c r="BP74" s="128"/>
      <c r="BQ74" s="30"/>
      <c r="BR74" s="30"/>
      <c r="BS74" s="30"/>
      <c r="BT74" s="55"/>
      <c r="BU74" s="125"/>
      <c r="BV74" s="128"/>
      <c r="BW74" s="30"/>
      <c r="BX74" s="30"/>
      <c r="BY74" s="30"/>
      <c r="BZ74" s="55"/>
      <c r="CA74" s="55"/>
      <c r="CB74" s="55"/>
      <c r="CC74" s="55"/>
      <c r="CD74" s="129"/>
      <c r="CE74" s="130"/>
      <c r="CF74" s="30"/>
      <c r="CG74" s="30"/>
      <c r="CH74" s="30"/>
      <c r="CI74" s="55"/>
      <c r="CJ74" s="125"/>
      <c r="CK74" s="128"/>
      <c r="CL74" s="30"/>
      <c r="CM74" s="30"/>
      <c r="CN74" s="30"/>
      <c r="CO74" s="30"/>
    </row>
  </sheetData>
  <mergeCells count="248">
    <mergeCell ref="A2:C2"/>
    <mergeCell ref="A3:C3"/>
    <mergeCell ref="A4:C4"/>
    <mergeCell ref="A5:C5"/>
    <mergeCell ref="A24:C24"/>
    <mergeCell ref="F27:G28"/>
    <mergeCell ref="H27:J27"/>
    <mergeCell ref="N27:P27"/>
    <mergeCell ref="A6:C6"/>
    <mergeCell ref="A25:C25"/>
    <mergeCell ref="A26:C26"/>
    <mergeCell ref="A12:C12"/>
    <mergeCell ref="A13:C13"/>
    <mergeCell ref="A14:C14"/>
    <mergeCell ref="A16:C16"/>
    <mergeCell ref="A22:C22"/>
    <mergeCell ref="AP27:AR27"/>
    <mergeCell ref="V28:W28"/>
    <mergeCell ref="A7:C7"/>
    <mergeCell ref="AB31:AC31"/>
    <mergeCell ref="AX31:AY31"/>
    <mergeCell ref="X27:Z27"/>
    <mergeCell ref="AD27:AF27"/>
    <mergeCell ref="AN28:AO28"/>
    <mergeCell ref="AB28:AC28"/>
    <mergeCell ref="F31:G31"/>
    <mergeCell ref="L31:M31"/>
    <mergeCell ref="AJ27:AL27"/>
    <mergeCell ref="AX28:AY28"/>
    <mergeCell ref="AN31:AO31"/>
    <mergeCell ref="L28:M28"/>
    <mergeCell ref="A8:C8"/>
    <mergeCell ref="A20:C20"/>
    <mergeCell ref="A21:C21"/>
    <mergeCell ref="A18:C18"/>
    <mergeCell ref="A10:C10"/>
    <mergeCell ref="A17:C17"/>
    <mergeCell ref="A27:E28"/>
    <mergeCell ref="AH28:AI28"/>
    <mergeCell ref="AH31:AI31"/>
    <mergeCell ref="V31:W31"/>
    <mergeCell ref="AN35:AO35"/>
    <mergeCell ref="AX36:AY36"/>
    <mergeCell ref="F37:G37"/>
    <mergeCell ref="F34:G34"/>
    <mergeCell ref="F33:G33"/>
    <mergeCell ref="F32:G32"/>
    <mergeCell ref="F35:G35"/>
    <mergeCell ref="F41:G41"/>
    <mergeCell ref="F40:G40"/>
    <mergeCell ref="AN38:AO38"/>
    <mergeCell ref="AN36:AO36"/>
    <mergeCell ref="AX41:AY41"/>
    <mergeCell ref="F36:G36"/>
    <mergeCell ref="AX37:AY37"/>
    <mergeCell ref="AN37:AO37"/>
    <mergeCell ref="AN32:AO32"/>
    <mergeCell ref="AX35:AY35"/>
    <mergeCell ref="AX34:AY34"/>
    <mergeCell ref="AX33:AY33"/>
    <mergeCell ref="AN34:AO34"/>
    <mergeCell ref="AN33:AO33"/>
    <mergeCell ref="AN43:AO43"/>
    <mergeCell ref="AN41:AO41"/>
    <mergeCell ref="AX40:AY40"/>
    <mergeCell ref="AX39:AY39"/>
    <mergeCell ref="F42:G42"/>
    <mergeCell ref="AN42:AO42"/>
    <mergeCell ref="AX38:AY38"/>
    <mergeCell ref="AN39:AO39"/>
    <mergeCell ref="AN40:AO40"/>
    <mergeCell ref="F43:G43"/>
    <mergeCell ref="AX42:AY42"/>
    <mergeCell ref="AX43:AY43"/>
    <mergeCell ref="F39:G39"/>
    <mergeCell ref="F38:G38"/>
    <mergeCell ref="F47:G47"/>
    <mergeCell ref="AX46:AY46"/>
    <mergeCell ref="AN48:AO48"/>
    <mergeCell ref="AN49:AO49"/>
    <mergeCell ref="AX51:AY51"/>
    <mergeCell ref="F48:G48"/>
    <mergeCell ref="F44:G44"/>
    <mergeCell ref="AN44:AO44"/>
    <mergeCell ref="AX48:AY48"/>
    <mergeCell ref="AN46:AO46"/>
    <mergeCell ref="F45:G45"/>
    <mergeCell ref="AX45:AY45"/>
    <mergeCell ref="AX47:AY47"/>
    <mergeCell ref="AN47:AO47"/>
    <mergeCell ref="AN45:AO45"/>
    <mergeCell ref="F46:G46"/>
    <mergeCell ref="AX44:AY44"/>
    <mergeCell ref="F49:G49"/>
    <mergeCell ref="AN50:AO50"/>
    <mergeCell ref="AX49:AY49"/>
    <mergeCell ref="AX50:AY50"/>
    <mergeCell ref="F50:G50"/>
    <mergeCell ref="F51:G51"/>
    <mergeCell ref="AX52:AY52"/>
    <mergeCell ref="F52:G52"/>
    <mergeCell ref="AN52:AO52"/>
    <mergeCell ref="F56:G56"/>
    <mergeCell ref="AX53:AY53"/>
    <mergeCell ref="AN51:AO51"/>
    <mergeCell ref="AX54:AY54"/>
    <mergeCell ref="AN58:AO58"/>
    <mergeCell ref="AX57:AY57"/>
    <mergeCell ref="AX56:AY56"/>
    <mergeCell ref="AN56:AO56"/>
    <mergeCell ref="F55:G55"/>
    <mergeCell ref="AN53:AO53"/>
    <mergeCell ref="F54:G54"/>
    <mergeCell ref="F53:G53"/>
    <mergeCell ref="AX55:AY55"/>
    <mergeCell ref="AN55:AO55"/>
    <mergeCell ref="AN54:AO54"/>
    <mergeCell ref="F58:G58"/>
    <mergeCell ref="F57:G57"/>
    <mergeCell ref="AN57:AO57"/>
    <mergeCell ref="F59:G59"/>
    <mergeCell ref="AX58:AY58"/>
    <mergeCell ref="AX59:AY59"/>
    <mergeCell ref="AX60:AY60"/>
    <mergeCell ref="AN63:AO63"/>
    <mergeCell ref="AN60:AO60"/>
    <mergeCell ref="AX63:AY63"/>
    <mergeCell ref="AN64:AO64"/>
    <mergeCell ref="F64:G64"/>
    <mergeCell ref="F61:G61"/>
    <mergeCell ref="AN61:AO61"/>
    <mergeCell ref="AN62:AO62"/>
    <mergeCell ref="F60:G60"/>
    <mergeCell ref="AN59:AO59"/>
    <mergeCell ref="AX66:AY66"/>
    <mergeCell ref="AX65:AY65"/>
    <mergeCell ref="F65:G65"/>
    <mergeCell ref="AB74:AC74"/>
    <mergeCell ref="AH74:AI74"/>
    <mergeCell ref="AN74:AO74"/>
    <mergeCell ref="AB73:AC73"/>
    <mergeCell ref="AN70:AO70"/>
    <mergeCell ref="F62:G62"/>
    <mergeCell ref="F63:G63"/>
    <mergeCell ref="F66:G66"/>
    <mergeCell ref="AN66:AO66"/>
    <mergeCell ref="F67:G67"/>
    <mergeCell ref="AN67:AO67"/>
    <mergeCell ref="F68:G68"/>
    <mergeCell ref="AN69:AO69"/>
    <mergeCell ref="F74:G74"/>
    <mergeCell ref="F72:G72"/>
    <mergeCell ref="F73:G73"/>
    <mergeCell ref="F69:G69"/>
    <mergeCell ref="F71:G71"/>
    <mergeCell ref="F70:G70"/>
    <mergeCell ref="AN71:AO71"/>
    <mergeCell ref="AN68:AO68"/>
    <mergeCell ref="AX70:AY70"/>
    <mergeCell ref="AH73:AI73"/>
    <mergeCell ref="AX73:AY73"/>
    <mergeCell ref="AX74:AY74"/>
    <mergeCell ref="AN72:AO72"/>
    <mergeCell ref="AN73:AO73"/>
    <mergeCell ref="AN65:AO65"/>
    <mergeCell ref="CL27:CN27"/>
    <mergeCell ref="CJ73:CK73"/>
    <mergeCell ref="BU73:BV73"/>
    <mergeCell ref="BO74:BP74"/>
    <mergeCell ref="BU74:BV74"/>
    <mergeCell ref="AX72:AY72"/>
    <mergeCell ref="BO73:BP73"/>
    <mergeCell ref="CD73:CE73"/>
    <mergeCell ref="CD74:CE74"/>
    <mergeCell ref="CF27:CH27"/>
    <mergeCell ref="CJ31:CK31"/>
    <mergeCell ref="CJ28:CK28"/>
    <mergeCell ref="CJ74:CK74"/>
    <mergeCell ref="AX69:AY69"/>
    <mergeCell ref="AX68:AY68"/>
    <mergeCell ref="AX67:AY67"/>
    <mergeCell ref="AX64:AY64"/>
    <mergeCell ref="DB27:DD27"/>
    <mergeCell ref="CZ28:DA28"/>
    <mergeCell ref="CZ31:DA31"/>
    <mergeCell ref="CR27:CT27"/>
    <mergeCell ref="CU58:CV58"/>
    <mergeCell ref="CU59:CV59"/>
    <mergeCell ref="CU49:CV49"/>
    <mergeCell ref="CU50:CV50"/>
    <mergeCell ref="CU51:CV51"/>
    <mergeCell ref="CU52:CV52"/>
    <mergeCell ref="CU53:CV53"/>
    <mergeCell ref="CU54:CV54"/>
    <mergeCell ref="CU46:CV46"/>
    <mergeCell ref="CU47:CV47"/>
    <mergeCell ref="CU48:CV48"/>
    <mergeCell ref="CU55:CV55"/>
    <mergeCell ref="CU56:CV56"/>
    <mergeCell ref="CU57:CV57"/>
    <mergeCell ref="CU61:CV61"/>
    <mergeCell ref="CU62:CV62"/>
    <mergeCell ref="CU63:CV63"/>
    <mergeCell ref="BQ27:BS27"/>
    <mergeCell ref="BK27:BM27"/>
    <mergeCell ref="AX71:AY71"/>
    <mergeCell ref="AX61:AY61"/>
    <mergeCell ref="CP28:CQ28"/>
    <mergeCell ref="CP31:CQ31"/>
    <mergeCell ref="AX62:AY62"/>
    <mergeCell ref="BU28:BV28"/>
    <mergeCell ref="CD28:CE28"/>
    <mergeCell ref="CD31:CE31"/>
    <mergeCell ref="BI28:BJ28"/>
    <mergeCell ref="BO28:BP28"/>
    <mergeCell ref="BO31:BP31"/>
    <mergeCell ref="BU31:BV31"/>
    <mergeCell ref="BI31:BJ31"/>
    <mergeCell ref="CU69:CV69"/>
    <mergeCell ref="CU70:CV70"/>
    <mergeCell ref="CU71:CV71"/>
    <mergeCell ref="BW27:BY27"/>
    <mergeCell ref="AX32:AY32"/>
    <mergeCell ref="AZ27:BB27"/>
    <mergeCell ref="CU64:CV64"/>
    <mergeCell ref="CU65:CV65"/>
    <mergeCell ref="CU66:CV66"/>
    <mergeCell ref="CU72:CV72"/>
    <mergeCell ref="CW27:CY27"/>
    <mergeCell ref="CU28:CV28"/>
    <mergeCell ref="CU31:CV31"/>
    <mergeCell ref="CU32:CV32"/>
    <mergeCell ref="CU33:CV33"/>
    <mergeCell ref="CU34:CV34"/>
    <mergeCell ref="CU35:CV35"/>
    <mergeCell ref="CU36:CV36"/>
    <mergeCell ref="CU37:CV37"/>
    <mergeCell ref="CU38:CV38"/>
    <mergeCell ref="CU39:CV39"/>
    <mergeCell ref="CU40:CV40"/>
    <mergeCell ref="CU41:CV41"/>
    <mergeCell ref="CU42:CV42"/>
    <mergeCell ref="CU43:CV43"/>
    <mergeCell ref="CU44:CV44"/>
    <mergeCell ref="CU45:CV45"/>
    <mergeCell ref="CU67:CV67"/>
    <mergeCell ref="CU68:CV68"/>
    <mergeCell ref="CU60:CV60"/>
  </mergeCells>
  <phoneticPr fontId="0" type="noConversion"/>
  <pageMargins left="0.7" right="0.7" top="0.75" bottom="0.75" header="0.3" footer="0.3"/>
  <pageSetup paperSize="9" scale="40" fitToWidth="0" orientation="landscape" r:id="rId1"/>
  <colBreaks count="1" manualBreakCount="1">
    <brk id="5" max="73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F0"/>
    <pageSetUpPr fitToPage="1"/>
  </sheetPr>
  <dimension ref="A1:BQ73"/>
  <sheetViews>
    <sheetView tabSelected="1" zoomScale="75" workbookViewId="0">
      <selection activeCell="H71" sqref="H71:K71"/>
    </sheetView>
  </sheetViews>
  <sheetFormatPr defaultRowHeight="15"/>
  <cols>
    <col min="1" max="1" width="21.85546875" style="1" customWidth="1"/>
    <col min="2" max="2" width="14.28515625" style="1" customWidth="1"/>
    <col min="3" max="3" width="41" style="1" customWidth="1"/>
    <col min="4" max="4" width="23.28515625" style="1" customWidth="1"/>
    <col min="5" max="5" width="29.85546875" style="1" customWidth="1"/>
    <col min="6" max="6" width="22.85546875" style="1" customWidth="1"/>
    <col min="7" max="7" width="10.85546875" style="1" customWidth="1"/>
    <col min="8" max="8" width="22" style="1" customWidth="1"/>
    <col min="9" max="9" width="10.28515625" style="1" customWidth="1"/>
    <col min="10" max="10" width="22.140625" style="1" customWidth="1"/>
    <col min="11" max="11" width="10" style="1" customWidth="1"/>
    <col min="12" max="12" width="22.28515625" style="1" customWidth="1"/>
    <col min="13" max="13" width="9.85546875" style="1" customWidth="1"/>
    <col min="14" max="14" width="22.28515625" style="1" customWidth="1"/>
    <col min="15" max="15" width="9.85546875" style="1" customWidth="1"/>
    <col min="16" max="16" width="22.28515625" style="1" customWidth="1"/>
    <col min="17" max="17" width="9.85546875" style="1" customWidth="1"/>
    <col min="18" max="18" width="22.28515625" style="1" customWidth="1"/>
    <col min="19" max="19" width="9.85546875" style="1" customWidth="1"/>
    <col min="20" max="20" width="22.28515625" style="1" customWidth="1"/>
    <col min="21" max="21" width="9.85546875" style="1" customWidth="1"/>
    <col min="22" max="22" width="22.28515625" style="1" customWidth="1"/>
    <col min="23" max="23" width="9.85546875" style="1" customWidth="1"/>
    <col min="24" max="24" width="22.28515625" style="1" customWidth="1"/>
    <col min="25" max="25" width="9.85546875" style="1" customWidth="1"/>
    <col min="26" max="26" width="22.28515625" style="1" customWidth="1"/>
    <col min="27" max="27" width="9.85546875" style="1" customWidth="1"/>
    <col min="28" max="28" width="22.28515625" style="1" customWidth="1"/>
    <col min="29" max="29" width="9.85546875" style="1" customWidth="1"/>
    <col min="30" max="30" width="22.28515625" style="1" customWidth="1"/>
    <col min="31" max="31" width="9.85546875" style="1" customWidth="1"/>
    <col min="32" max="32" width="22.28515625" style="1" customWidth="1"/>
    <col min="33" max="33" width="9.85546875" style="1" customWidth="1"/>
    <col min="34" max="34" width="22.28515625" style="1" customWidth="1"/>
    <col min="35" max="35" width="9.85546875" style="1" customWidth="1"/>
    <col min="36" max="36" width="22.28515625" style="1" customWidth="1"/>
    <col min="37" max="37" width="9.85546875" style="1" customWidth="1"/>
    <col min="38" max="38" width="22.28515625" style="1" customWidth="1"/>
    <col min="39" max="39" width="9.85546875" style="1" customWidth="1"/>
    <col min="40" max="40" width="22.28515625" style="1" customWidth="1"/>
    <col min="41" max="41" width="9.85546875" style="1" customWidth="1"/>
    <col min="42" max="42" width="22.28515625" style="1" customWidth="1"/>
    <col min="43" max="43" width="9.85546875" style="1" customWidth="1"/>
    <col min="44" max="44" width="22.28515625" style="1" customWidth="1"/>
    <col min="45" max="45" width="9.85546875" style="1" customWidth="1"/>
    <col min="46" max="46" width="22.28515625" style="1" customWidth="1"/>
    <col min="47" max="47" width="9.85546875" style="1" customWidth="1"/>
    <col min="48" max="48" width="22.28515625" style="1" customWidth="1"/>
    <col min="49" max="49" width="9.85546875" style="1" customWidth="1"/>
    <col min="50" max="50" width="22.28515625" style="1" customWidth="1"/>
    <col min="51" max="51" width="9.85546875" style="1" customWidth="1"/>
    <col min="52" max="52" width="22.28515625" style="1" customWidth="1"/>
    <col min="53" max="53" width="9.85546875" style="1" customWidth="1"/>
    <col min="54" max="54" width="22.28515625" style="1" customWidth="1"/>
    <col min="55" max="55" width="9.85546875" style="1" customWidth="1"/>
    <col min="56" max="56" width="22.28515625" style="1" customWidth="1"/>
    <col min="57" max="57" width="9.85546875" style="1" customWidth="1"/>
    <col min="58" max="58" width="22.28515625" style="1" customWidth="1"/>
    <col min="59" max="59" width="9.85546875" style="1" customWidth="1"/>
    <col min="60" max="60" width="22.28515625" style="1" customWidth="1"/>
    <col min="61" max="61" width="9.85546875" style="1" customWidth="1"/>
    <col min="62" max="62" width="22.28515625" style="1" customWidth="1"/>
    <col min="63" max="63" width="9.85546875" style="1" customWidth="1"/>
    <col min="64" max="64" width="22.28515625" style="1" customWidth="1"/>
    <col min="65" max="65" width="9.85546875" style="1" customWidth="1"/>
    <col min="66" max="66" width="22.28515625" style="1" customWidth="1"/>
    <col min="67" max="67" width="9.85546875" style="1" customWidth="1"/>
    <col min="68" max="16384" width="9.140625" style="1"/>
  </cols>
  <sheetData>
    <row r="1" spans="1:7" ht="15.75" thickBot="1"/>
    <row r="2" spans="1:7">
      <c r="A2" s="141" t="s">
        <v>4</v>
      </c>
      <c r="B2" s="142"/>
      <c r="C2" s="142"/>
      <c r="D2" s="21">
        <f>(D3/D4)</f>
        <v>240.68356310187531</v>
      </c>
    </row>
    <row r="3" spans="1:7">
      <c r="A3" s="143" t="s">
        <v>5</v>
      </c>
      <c r="B3" s="144"/>
      <c r="C3" s="144"/>
      <c r="D3" s="22">
        <v>474868.67</v>
      </c>
    </row>
    <row r="4" spans="1:7" ht="15.75" thickBot="1">
      <c r="A4" s="145" t="s">
        <v>6</v>
      </c>
      <c r="B4" s="146"/>
      <c r="C4" s="146"/>
      <c r="D4" s="82">
        <v>1973</v>
      </c>
    </row>
    <row r="5" spans="1:7" ht="15.75" thickBot="1">
      <c r="A5" s="154"/>
      <c r="B5" s="154"/>
      <c r="C5" s="154"/>
    </row>
    <row r="6" spans="1:7">
      <c r="A6" s="159" t="s">
        <v>7</v>
      </c>
      <c r="B6" s="160"/>
      <c r="C6" s="161"/>
      <c r="D6" s="3">
        <f>(D7/D8)</f>
        <v>205.62569690826152</v>
      </c>
    </row>
    <row r="7" spans="1:7">
      <c r="A7" s="133" t="s">
        <v>8</v>
      </c>
      <c r="B7" s="134"/>
      <c r="C7" s="135"/>
      <c r="D7" s="4">
        <v>405699.5</v>
      </c>
    </row>
    <row r="8" spans="1:7" ht="15.75" thickBot="1">
      <c r="A8" s="138" t="s">
        <v>9</v>
      </c>
      <c r="B8" s="139"/>
      <c r="C8" s="140"/>
      <c r="D8" s="82">
        <v>1973</v>
      </c>
    </row>
    <row r="9" spans="1:7" ht="15.75" thickBot="1"/>
    <row r="10" spans="1:7" ht="15.75" thickBot="1">
      <c r="A10" s="147" t="s">
        <v>15</v>
      </c>
      <c r="B10" s="148"/>
      <c r="C10" s="149"/>
      <c r="D10" s="25">
        <v>60</v>
      </c>
    </row>
    <row r="11" spans="1:7" ht="15.75" thickBot="1">
      <c r="A11" s="5"/>
      <c r="D11" s="5"/>
    </row>
    <row r="12" spans="1:7">
      <c r="A12" s="141" t="s">
        <v>10</v>
      </c>
      <c r="B12" s="142"/>
      <c r="C12" s="142"/>
      <c r="D12" s="70">
        <f>(D14/D13)</f>
        <v>5.0932099421811659</v>
      </c>
    </row>
    <row r="13" spans="1:7" ht="15.75" thickBot="1">
      <c r="A13" s="143" t="s">
        <v>11</v>
      </c>
      <c r="B13" s="144"/>
      <c r="C13" s="144"/>
      <c r="D13" s="83">
        <v>15047</v>
      </c>
    </row>
    <row r="14" spans="1:7">
      <c r="A14" s="143" t="s">
        <v>26</v>
      </c>
      <c r="B14" s="144"/>
      <c r="C14" s="144"/>
      <c r="D14" s="69">
        <v>76637.53</v>
      </c>
    </row>
    <row r="15" spans="1:7" ht="15.75" thickBot="1">
      <c r="A15" s="145"/>
      <c r="B15" s="146"/>
      <c r="C15" s="146"/>
      <c r="D15" s="97"/>
    </row>
    <row r="16" spans="1:7" ht="15.75" thickBot="1">
      <c r="A16" s="6"/>
      <c r="D16" s="7"/>
      <c r="F16" s="18" t="s">
        <v>30</v>
      </c>
      <c r="G16" s="104">
        <f>MIN(F31:G73)</f>
        <v>146.05997077964491</v>
      </c>
    </row>
    <row r="17" spans="1:69">
      <c r="A17" s="141" t="s">
        <v>12</v>
      </c>
      <c r="B17" s="142"/>
      <c r="C17" s="142"/>
      <c r="D17" s="3">
        <f>(D18/D19)*1.25</f>
        <v>5.6489665714095842</v>
      </c>
      <c r="F17" s="19" t="s">
        <v>31</v>
      </c>
      <c r="G17" s="105">
        <f>MAX(F31:G73)</f>
        <v>2590.2592979853011</v>
      </c>
    </row>
    <row r="18" spans="1:69" ht="15.75" thickBot="1">
      <c r="A18" s="143" t="s">
        <v>13</v>
      </c>
      <c r="B18" s="144"/>
      <c r="C18" s="144"/>
      <c r="D18" s="4">
        <v>68000</v>
      </c>
      <c r="F18" s="20" t="s">
        <v>32</v>
      </c>
      <c r="G18" s="106">
        <f>AVERAGE(F31:G73)</f>
        <v>1224.7389598274572</v>
      </c>
    </row>
    <row r="19" spans="1:69" ht="15.75" thickBot="1">
      <c r="A19" s="145" t="s">
        <v>14</v>
      </c>
      <c r="B19" s="146"/>
      <c r="C19" s="146"/>
      <c r="D19" s="26">
        <v>15047</v>
      </c>
    </row>
    <row r="20" spans="1:69" ht="15.75" thickBot="1"/>
    <row r="21" spans="1:69">
      <c r="A21" s="141" t="s">
        <v>16</v>
      </c>
      <c r="B21" s="142"/>
      <c r="C21" s="142"/>
      <c r="D21" s="70">
        <f>(D23/D22)</f>
        <v>0.57022000000000006</v>
      </c>
    </row>
    <row r="22" spans="1:69">
      <c r="A22" s="143" t="s">
        <v>17</v>
      </c>
      <c r="B22" s="144"/>
      <c r="C22" s="144"/>
      <c r="D22" s="84">
        <v>500</v>
      </c>
    </row>
    <row r="23" spans="1:69" ht="15.75" thickBot="1">
      <c r="A23" s="145" t="s">
        <v>18</v>
      </c>
      <c r="B23" s="146"/>
      <c r="C23" s="146"/>
      <c r="D23" s="71">
        <v>285.11</v>
      </c>
    </row>
    <row r="24" spans="1:69" ht="15.75" thickBot="1"/>
    <row r="25" spans="1:69">
      <c r="A25" s="141" t="s">
        <v>19</v>
      </c>
      <c r="B25" s="142"/>
      <c r="C25" s="142"/>
      <c r="D25" s="70">
        <f>(D26/D27)</f>
        <v>1.4239999999999999</v>
      </c>
    </row>
    <row r="26" spans="1:69">
      <c r="A26" s="143" t="s">
        <v>20</v>
      </c>
      <c r="B26" s="144"/>
      <c r="C26" s="144"/>
      <c r="D26" s="69">
        <v>3560</v>
      </c>
    </row>
    <row r="27" spans="1:69">
      <c r="A27" s="162" t="s">
        <v>21</v>
      </c>
      <c r="B27" s="163"/>
      <c r="C27" s="163"/>
      <c r="D27" s="72">
        <v>2500</v>
      </c>
      <c r="F27" s="169"/>
      <c r="G27" s="169"/>
      <c r="H27" s="169"/>
      <c r="I27" s="169"/>
      <c r="J27" s="169"/>
      <c r="K27" s="169"/>
      <c r="L27" s="169"/>
      <c r="M27" s="169"/>
      <c r="N27" s="169"/>
      <c r="O27" s="169"/>
      <c r="P27" s="169"/>
      <c r="Q27" s="169"/>
      <c r="R27" s="169"/>
      <c r="S27" s="169"/>
      <c r="T27" s="169"/>
      <c r="U27" s="169"/>
      <c r="V27" s="169"/>
      <c r="W27" s="169"/>
      <c r="X27" s="169"/>
      <c r="Y27" s="169"/>
      <c r="Z27" s="169"/>
      <c r="AA27" s="169"/>
      <c r="AB27" s="169"/>
      <c r="AC27" s="169"/>
      <c r="AD27" s="169"/>
      <c r="AE27" s="169"/>
      <c r="AF27" s="169"/>
      <c r="AG27" s="169"/>
      <c r="AH27" s="169"/>
      <c r="AI27" s="169"/>
      <c r="AJ27" s="169"/>
      <c r="AK27" s="169"/>
      <c r="AL27" s="169"/>
      <c r="AM27" s="169"/>
      <c r="AN27" s="169"/>
      <c r="AO27" s="169"/>
      <c r="AP27" s="169"/>
      <c r="AQ27" s="169"/>
      <c r="AR27" s="169"/>
      <c r="AS27" s="169"/>
      <c r="AT27" s="169"/>
      <c r="AU27" s="169"/>
      <c r="AV27" s="169"/>
      <c r="AW27" s="169"/>
      <c r="AX27" s="169"/>
      <c r="AY27" s="169"/>
      <c r="AZ27" s="169"/>
      <c r="BA27" s="169"/>
      <c r="BB27" s="169"/>
      <c r="BC27" s="169"/>
      <c r="BD27" s="169"/>
      <c r="BE27" s="169"/>
      <c r="BF27" s="169"/>
      <c r="BG27" s="169"/>
      <c r="BH27" s="169"/>
      <c r="BI27" s="169"/>
      <c r="BJ27" s="169"/>
      <c r="BK27" s="169"/>
      <c r="BL27" s="169"/>
      <c r="BM27" s="169"/>
      <c r="BN27" s="169"/>
      <c r="BO27" s="169"/>
    </row>
    <row r="28" spans="1:69" ht="19.5" customHeight="1">
      <c r="A28" s="150" t="s">
        <v>42</v>
      </c>
      <c r="B28" s="150"/>
      <c r="C28" s="150"/>
      <c r="D28" s="150"/>
      <c r="E28" s="151"/>
      <c r="F28" s="174" t="s">
        <v>46</v>
      </c>
      <c r="G28" s="175"/>
      <c r="H28" s="114" t="s">
        <v>44</v>
      </c>
      <c r="I28" s="118"/>
      <c r="J28" s="118"/>
      <c r="K28" s="119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  <c r="AF28" s="32"/>
      <c r="AG28" s="32"/>
      <c r="AH28" s="32"/>
      <c r="AI28" s="32"/>
      <c r="AJ28" s="32"/>
      <c r="AK28" s="32"/>
      <c r="AL28" s="32"/>
      <c r="AM28" s="32"/>
      <c r="AN28" s="32"/>
      <c r="AO28" s="32"/>
      <c r="AP28" s="32"/>
      <c r="AQ28" s="32"/>
      <c r="AR28" s="32"/>
      <c r="AS28" s="32"/>
      <c r="AT28" s="32"/>
      <c r="AU28" s="32"/>
      <c r="AV28" s="32"/>
      <c r="AW28" s="32"/>
      <c r="AX28" s="32"/>
      <c r="AY28" s="32"/>
      <c r="AZ28" s="32"/>
      <c r="BA28" s="32"/>
      <c r="BB28" s="32"/>
      <c r="BC28" s="32"/>
      <c r="BD28" s="32"/>
      <c r="BE28" s="32"/>
      <c r="BF28" s="32"/>
      <c r="BG28" s="32"/>
      <c r="BH28" s="32"/>
      <c r="BI28" s="32"/>
      <c r="BJ28" s="32"/>
      <c r="BK28" s="32"/>
      <c r="BL28" s="32"/>
      <c r="BM28" s="32"/>
      <c r="BN28" s="32"/>
      <c r="BO28" s="32"/>
    </row>
    <row r="29" spans="1:69" ht="71.25" customHeight="1">
      <c r="A29" s="152"/>
      <c r="B29" s="152"/>
      <c r="C29" s="152"/>
      <c r="D29" s="152"/>
      <c r="E29" s="153"/>
      <c r="F29" s="176"/>
      <c r="G29" s="177"/>
      <c r="H29" s="172" t="s">
        <v>48</v>
      </c>
      <c r="I29" s="173"/>
      <c r="J29" s="37" t="s">
        <v>45</v>
      </c>
      <c r="K29" s="33"/>
      <c r="L29" s="171"/>
      <c r="M29" s="171"/>
      <c r="N29" s="171"/>
      <c r="O29" s="171"/>
      <c r="P29" s="171"/>
      <c r="Q29" s="171"/>
      <c r="R29" s="171"/>
      <c r="S29" s="171"/>
      <c r="T29" s="171"/>
      <c r="U29" s="171"/>
      <c r="V29" s="171"/>
      <c r="W29" s="171"/>
      <c r="X29" s="171"/>
      <c r="Y29" s="171"/>
      <c r="Z29" s="171"/>
      <c r="AA29" s="171"/>
      <c r="AB29" s="171"/>
      <c r="AC29" s="171"/>
      <c r="AD29" s="171"/>
      <c r="AE29" s="171"/>
      <c r="AF29" s="171"/>
      <c r="AG29" s="171"/>
      <c r="AH29" s="171"/>
      <c r="AI29" s="171"/>
      <c r="AJ29" s="171"/>
      <c r="AK29" s="171"/>
      <c r="AL29" s="171"/>
      <c r="AM29" s="171"/>
      <c r="AN29" s="171"/>
      <c r="AO29" s="171"/>
      <c r="AP29" s="171"/>
      <c r="AQ29" s="171"/>
      <c r="AR29" s="171"/>
      <c r="AS29" s="171"/>
      <c r="AT29" s="171"/>
      <c r="AU29" s="171"/>
      <c r="AV29" s="171"/>
      <c r="AW29" s="171"/>
      <c r="AX29" s="171"/>
      <c r="AY29" s="171"/>
      <c r="AZ29" s="171"/>
      <c r="BA29" s="171"/>
      <c r="BB29" s="171"/>
      <c r="BC29" s="171"/>
      <c r="BD29" s="171"/>
      <c r="BE29" s="171"/>
      <c r="BF29" s="171"/>
      <c r="BG29" s="171"/>
      <c r="BH29" s="171"/>
      <c r="BI29" s="171"/>
      <c r="BJ29" s="171"/>
      <c r="BK29" s="171"/>
      <c r="BL29" s="171"/>
      <c r="BM29" s="171"/>
      <c r="BN29" s="171"/>
      <c r="BO29" s="171"/>
      <c r="BP29" s="11"/>
      <c r="BQ29" s="11"/>
    </row>
    <row r="30" spans="1:69">
      <c r="A30" s="9" t="s">
        <v>0</v>
      </c>
      <c r="B30" s="31" t="s">
        <v>1</v>
      </c>
      <c r="C30" s="31" t="s">
        <v>2</v>
      </c>
      <c r="D30" s="31" t="s">
        <v>3</v>
      </c>
      <c r="E30" s="31" t="s">
        <v>24</v>
      </c>
      <c r="F30" s="124" t="s">
        <v>25</v>
      </c>
      <c r="G30" s="114"/>
      <c r="H30" s="124" t="s">
        <v>25</v>
      </c>
      <c r="I30" s="114"/>
      <c r="J30" s="124" t="s">
        <v>25</v>
      </c>
      <c r="K30" s="124"/>
      <c r="L30" s="168"/>
      <c r="M30" s="168"/>
      <c r="N30" s="168"/>
      <c r="O30" s="168"/>
      <c r="P30" s="168"/>
      <c r="Q30" s="168"/>
      <c r="R30" s="168"/>
      <c r="S30" s="168"/>
      <c r="T30" s="168"/>
      <c r="U30" s="168"/>
      <c r="V30" s="168"/>
      <c r="W30" s="168"/>
      <c r="X30" s="168"/>
      <c r="Y30" s="168"/>
      <c r="Z30" s="168"/>
      <c r="AA30" s="168"/>
      <c r="AB30" s="168"/>
      <c r="AC30" s="168"/>
      <c r="AD30" s="168"/>
      <c r="AE30" s="168"/>
      <c r="AF30" s="168"/>
      <c r="AG30" s="168"/>
      <c r="AH30" s="168"/>
      <c r="AI30" s="168"/>
      <c r="AJ30" s="168"/>
      <c r="AK30" s="168"/>
      <c r="AL30" s="168"/>
      <c r="AM30" s="168"/>
      <c r="AN30" s="168"/>
      <c r="AO30" s="168"/>
      <c r="AP30" s="168"/>
      <c r="AQ30" s="168"/>
      <c r="AR30" s="168"/>
      <c r="AS30" s="168"/>
      <c r="AT30" s="168"/>
      <c r="AU30" s="168"/>
      <c r="AV30" s="168"/>
      <c r="AW30" s="168"/>
      <c r="AX30" s="168"/>
      <c r="AY30" s="168"/>
      <c r="AZ30" s="168"/>
      <c r="BA30" s="168"/>
      <c r="BB30" s="168"/>
      <c r="BC30" s="168"/>
      <c r="BD30" s="168"/>
      <c r="BE30" s="168"/>
      <c r="BF30" s="168"/>
      <c r="BG30" s="168"/>
      <c r="BH30" s="168"/>
      <c r="BI30" s="168"/>
      <c r="BJ30" s="168"/>
      <c r="BK30" s="168"/>
      <c r="BL30" s="168"/>
      <c r="BM30" s="168"/>
      <c r="BN30" s="168"/>
      <c r="BO30" s="168"/>
      <c r="BP30" s="11"/>
      <c r="BQ30" s="11"/>
    </row>
    <row r="31" spans="1:69">
      <c r="A31" s="17" t="s">
        <v>49</v>
      </c>
      <c r="B31" s="2">
        <v>646800</v>
      </c>
      <c r="C31" s="2" t="s">
        <v>49</v>
      </c>
      <c r="D31" s="30">
        <v>2</v>
      </c>
      <c r="E31" s="10">
        <f>D31*2/$D$10</f>
        <v>6.6666666666666666E-2</v>
      </c>
      <c r="F31" s="76">
        <f>($D31*2*($D$17+$D$12)+0.25*$D$2+$E31*$D$6)*1.25</f>
        <v>146.05997077964491</v>
      </c>
      <c r="G31" s="80"/>
      <c r="H31" s="100">
        <f>($D31*2*($D$17+$D$12)+$E31*$D$6)*1.25</f>
        <v>70.846357310308875</v>
      </c>
      <c r="I31" s="101"/>
      <c r="J31" s="170">
        <f>(15/60*D2)*1.25</f>
        <v>75.213613469336039</v>
      </c>
      <c r="K31" s="170"/>
      <c r="L31" s="166"/>
      <c r="M31" s="166"/>
      <c r="N31" s="166"/>
      <c r="O31" s="166"/>
      <c r="P31" s="166"/>
      <c r="Q31" s="166"/>
      <c r="R31" s="166"/>
      <c r="S31" s="166"/>
      <c r="T31" s="166"/>
      <c r="U31" s="166"/>
      <c r="V31" s="166"/>
      <c r="W31" s="166"/>
      <c r="X31" s="166"/>
      <c r="Y31" s="166"/>
      <c r="Z31" s="166"/>
      <c r="AA31" s="166"/>
      <c r="AB31" s="166"/>
      <c r="AC31" s="166"/>
      <c r="AD31" s="166"/>
      <c r="AE31" s="166"/>
      <c r="AF31" s="166"/>
      <c r="AG31" s="166"/>
      <c r="AH31" s="166"/>
      <c r="AI31" s="166"/>
      <c r="AJ31" s="166"/>
      <c r="AK31" s="166"/>
      <c r="AL31" s="166"/>
      <c r="AM31" s="166"/>
      <c r="AN31" s="166"/>
      <c r="AO31" s="166"/>
      <c r="AP31" s="166"/>
      <c r="AQ31" s="166"/>
      <c r="AR31" s="166"/>
      <c r="AS31" s="166"/>
      <c r="AT31" s="166"/>
      <c r="AU31" s="166"/>
      <c r="AV31" s="166"/>
      <c r="AW31" s="166"/>
      <c r="AX31" s="166"/>
      <c r="AY31" s="166"/>
      <c r="AZ31" s="166"/>
      <c r="BA31" s="166"/>
      <c r="BB31" s="166"/>
      <c r="BC31" s="166"/>
      <c r="BD31" s="166"/>
      <c r="BE31" s="166"/>
      <c r="BF31" s="166"/>
      <c r="BG31" s="166"/>
      <c r="BH31" s="166"/>
      <c r="BI31" s="166"/>
      <c r="BJ31" s="166"/>
      <c r="BK31" s="166"/>
      <c r="BL31" s="166"/>
      <c r="BM31" s="166"/>
      <c r="BN31" s="166"/>
      <c r="BO31" s="166"/>
      <c r="BP31" s="11"/>
      <c r="BQ31" s="11"/>
    </row>
    <row r="32" spans="1:69">
      <c r="A32" s="17"/>
      <c r="B32" s="2">
        <v>646803</v>
      </c>
      <c r="C32" s="2" t="s">
        <v>51</v>
      </c>
      <c r="D32" s="30">
        <v>6</v>
      </c>
      <c r="E32" s="10">
        <f t="shared" ref="E32:E71" si="0">D32*2/$D$10</f>
        <v>0.2</v>
      </c>
      <c r="F32" s="76">
        <f>($D32*2*($D$17+$D$12)+0.25*$D$2+$E32*$D$6)*1.25</f>
        <v>287.75268540026264</v>
      </c>
      <c r="G32" s="80"/>
      <c r="H32" s="100">
        <f t="shared" ref="H32:H71" si="1">($D32*2*($D$17+$D$12)+$E32*$D$6)*1.25</f>
        <v>212.53907193092661</v>
      </c>
      <c r="I32" s="101"/>
      <c r="J32" s="164">
        <f>(15/60*D2)*1.25</f>
        <v>75.213613469336039</v>
      </c>
      <c r="K32" s="165"/>
      <c r="L32" s="166"/>
      <c r="M32" s="166"/>
      <c r="N32" s="166"/>
      <c r="O32" s="166"/>
      <c r="P32" s="166"/>
      <c r="Q32" s="166"/>
      <c r="R32" s="166"/>
      <c r="S32" s="166"/>
      <c r="T32" s="166"/>
      <c r="U32" s="166"/>
      <c r="V32" s="166"/>
      <c r="W32" s="166"/>
      <c r="X32" s="166"/>
      <c r="Y32" s="166"/>
      <c r="Z32" s="166"/>
      <c r="AA32" s="166"/>
      <c r="AB32" s="166"/>
      <c r="AC32" s="166"/>
      <c r="AD32" s="166"/>
      <c r="AE32" s="166"/>
      <c r="AF32" s="166"/>
      <c r="AG32" s="166"/>
      <c r="AH32" s="166"/>
      <c r="AI32" s="166"/>
      <c r="AJ32" s="166"/>
      <c r="AK32" s="166"/>
      <c r="AL32" s="166"/>
      <c r="AM32" s="166"/>
      <c r="AN32" s="166"/>
      <c r="AO32" s="166"/>
      <c r="AP32" s="166"/>
      <c r="AQ32" s="166"/>
      <c r="AR32" s="166"/>
      <c r="AS32" s="166"/>
      <c r="AT32" s="166"/>
      <c r="AU32" s="166"/>
      <c r="AV32" s="166"/>
      <c r="AW32" s="166"/>
      <c r="AX32" s="166"/>
      <c r="AY32" s="166"/>
      <c r="AZ32" s="166"/>
      <c r="BA32" s="166"/>
      <c r="BB32" s="166"/>
      <c r="BC32" s="166"/>
      <c r="BD32" s="166"/>
      <c r="BE32" s="166"/>
      <c r="BF32" s="166"/>
      <c r="BG32" s="166"/>
      <c r="BH32" s="166"/>
      <c r="BI32" s="166"/>
      <c r="BJ32" s="166"/>
      <c r="BK32" s="166"/>
      <c r="BL32" s="166"/>
      <c r="BM32" s="166"/>
      <c r="BN32" s="166"/>
      <c r="BO32" s="166"/>
      <c r="BP32" s="11"/>
      <c r="BQ32" s="11"/>
    </row>
    <row r="33" spans="1:69">
      <c r="A33" s="17" t="s">
        <v>52</v>
      </c>
      <c r="B33" s="2">
        <v>646806</v>
      </c>
      <c r="C33" s="2" t="s">
        <v>53</v>
      </c>
      <c r="D33" s="30">
        <v>9</v>
      </c>
      <c r="E33" s="10">
        <f t="shared" si="0"/>
        <v>0.3</v>
      </c>
      <c r="F33" s="76">
        <f>($D33*2*($D$17+$D$12)+0.25*$D$2+$E33*$D$6)*1.25</f>
        <v>394.02222136572595</v>
      </c>
      <c r="G33" s="80"/>
      <c r="H33" s="100">
        <f t="shared" si="1"/>
        <v>318.80860789638996</v>
      </c>
      <c r="I33" s="101"/>
      <c r="J33" s="164">
        <f>(15/60*D2)*1.25</f>
        <v>75.213613469336039</v>
      </c>
      <c r="K33" s="165"/>
      <c r="L33" s="166"/>
      <c r="M33" s="166"/>
      <c r="N33" s="166"/>
      <c r="O33" s="166"/>
      <c r="P33" s="166"/>
      <c r="Q33" s="166"/>
      <c r="R33" s="166"/>
      <c r="S33" s="166"/>
      <c r="T33" s="166"/>
      <c r="U33" s="166"/>
      <c r="V33" s="166"/>
      <c r="W33" s="166"/>
      <c r="X33" s="166"/>
      <c r="Y33" s="166"/>
      <c r="Z33" s="166"/>
      <c r="AA33" s="166"/>
      <c r="AB33" s="166"/>
      <c r="AC33" s="166"/>
      <c r="AD33" s="166"/>
      <c r="AE33" s="166"/>
      <c r="AF33" s="166"/>
      <c r="AG33" s="166"/>
      <c r="AH33" s="166"/>
      <c r="AI33" s="166"/>
      <c r="AJ33" s="166"/>
      <c r="AK33" s="166"/>
      <c r="AL33" s="166"/>
      <c r="AM33" s="166"/>
      <c r="AN33" s="166"/>
      <c r="AO33" s="166"/>
      <c r="AP33" s="166"/>
      <c r="AQ33" s="166"/>
      <c r="AR33" s="166"/>
      <c r="AS33" s="166"/>
      <c r="AT33" s="166"/>
      <c r="AU33" s="166"/>
      <c r="AV33" s="166"/>
      <c r="AW33" s="166"/>
      <c r="AX33" s="166"/>
      <c r="AY33" s="166"/>
      <c r="AZ33" s="166"/>
      <c r="BA33" s="166"/>
      <c r="BB33" s="166"/>
      <c r="BC33" s="166"/>
      <c r="BD33" s="166"/>
      <c r="BE33" s="166"/>
      <c r="BF33" s="166"/>
      <c r="BG33" s="166"/>
      <c r="BH33" s="166"/>
      <c r="BI33" s="166"/>
      <c r="BJ33" s="166"/>
      <c r="BK33" s="166"/>
      <c r="BL33" s="166"/>
      <c r="BM33" s="166"/>
      <c r="BN33" s="166"/>
      <c r="BO33" s="166"/>
      <c r="BP33" s="11"/>
      <c r="BQ33" s="11"/>
    </row>
    <row r="34" spans="1:69">
      <c r="A34" s="17"/>
      <c r="B34" s="2">
        <v>646806</v>
      </c>
      <c r="C34" s="2" t="s">
        <v>54</v>
      </c>
      <c r="D34" s="30">
        <v>18</v>
      </c>
      <c r="E34" s="10">
        <f t="shared" si="0"/>
        <v>0.6</v>
      </c>
      <c r="F34" s="76">
        <f>($D34*2*($D$17+$D$12)+0.25*$D$2+$E34*$D$6)*1.25</f>
        <v>712.83082926211591</v>
      </c>
      <c r="G34" s="80"/>
      <c r="H34" s="100">
        <f t="shared" si="1"/>
        <v>637.61721579277992</v>
      </c>
      <c r="I34" s="101"/>
      <c r="J34" s="164">
        <f>(15/60*D2)*1.25</f>
        <v>75.213613469336039</v>
      </c>
      <c r="K34" s="165"/>
      <c r="L34" s="166"/>
      <c r="M34" s="166"/>
      <c r="N34" s="166"/>
      <c r="O34" s="166"/>
      <c r="P34" s="166"/>
      <c r="Q34" s="166"/>
      <c r="R34" s="166"/>
      <c r="S34" s="166"/>
      <c r="T34" s="166"/>
      <c r="U34" s="166"/>
      <c r="V34" s="166"/>
      <c r="W34" s="166"/>
      <c r="X34" s="166"/>
      <c r="Y34" s="166"/>
      <c r="Z34" s="166"/>
      <c r="AA34" s="166"/>
      <c r="AB34" s="166"/>
      <c r="AC34" s="166"/>
      <c r="AD34" s="166"/>
      <c r="AE34" s="166"/>
      <c r="AF34" s="166"/>
      <c r="AG34" s="166"/>
      <c r="AH34" s="166"/>
      <c r="AI34" s="166"/>
      <c r="AJ34" s="166"/>
      <c r="AK34" s="166"/>
      <c r="AL34" s="166"/>
      <c r="AM34" s="166"/>
      <c r="AN34" s="166"/>
      <c r="AO34" s="166"/>
      <c r="AP34" s="166"/>
      <c r="AQ34" s="166"/>
      <c r="AR34" s="166"/>
      <c r="AS34" s="166"/>
      <c r="AT34" s="166"/>
      <c r="AU34" s="166"/>
      <c r="AV34" s="166"/>
      <c r="AW34" s="166"/>
      <c r="AX34" s="166"/>
      <c r="AY34" s="166"/>
      <c r="AZ34" s="166"/>
      <c r="BA34" s="166"/>
      <c r="BB34" s="166"/>
      <c r="BC34" s="166"/>
      <c r="BD34" s="166"/>
      <c r="BE34" s="166"/>
      <c r="BF34" s="166"/>
      <c r="BG34" s="166"/>
      <c r="BH34" s="166"/>
      <c r="BI34" s="166"/>
      <c r="BJ34" s="166"/>
      <c r="BK34" s="166"/>
      <c r="BL34" s="166"/>
      <c r="BM34" s="166"/>
      <c r="BN34" s="166"/>
      <c r="BO34" s="166"/>
      <c r="BP34" s="11"/>
      <c r="BQ34" s="11"/>
    </row>
    <row r="35" spans="1:69">
      <c r="A35" s="17" t="s">
        <v>55</v>
      </c>
      <c r="B35" s="2">
        <v>646815</v>
      </c>
      <c r="C35" s="2" t="s">
        <v>56</v>
      </c>
      <c r="D35" s="30">
        <v>23</v>
      </c>
      <c r="E35" s="10">
        <f t="shared" si="0"/>
        <v>0.76666666666666672</v>
      </c>
      <c r="F35" s="76">
        <f t="shared" ref="F35:F71" si="2">($D35*2*($D$17+$D$12)+0.25*$D$2+$E35*$D$6)*1.25</f>
        <v>889.94672253788826</v>
      </c>
      <c r="G35" s="80"/>
      <c r="H35" s="100">
        <f t="shared" si="1"/>
        <v>814.73310906855204</v>
      </c>
      <c r="I35" s="101"/>
      <c r="J35" s="164">
        <f>(15/60*D2)*1.25</f>
        <v>75.213613469336039</v>
      </c>
      <c r="K35" s="165"/>
      <c r="L35" s="166"/>
      <c r="M35" s="166"/>
      <c r="N35" s="166"/>
      <c r="O35" s="166"/>
      <c r="P35" s="166"/>
      <c r="Q35" s="166"/>
      <c r="R35" s="166"/>
      <c r="S35" s="166"/>
      <c r="T35" s="166"/>
      <c r="U35" s="166"/>
      <c r="V35" s="166"/>
      <c r="W35" s="166"/>
      <c r="X35" s="166"/>
      <c r="Y35" s="166"/>
      <c r="Z35" s="166"/>
      <c r="AA35" s="166"/>
      <c r="AB35" s="166"/>
      <c r="AC35" s="166"/>
      <c r="AD35" s="166"/>
      <c r="AE35" s="166"/>
      <c r="AF35" s="166"/>
      <c r="AG35" s="166"/>
      <c r="AH35" s="166"/>
      <c r="AI35" s="166"/>
      <c r="AJ35" s="166"/>
      <c r="AK35" s="166"/>
      <c r="AL35" s="166"/>
      <c r="AM35" s="166"/>
      <c r="AN35" s="166"/>
      <c r="AO35" s="166"/>
      <c r="AP35" s="166"/>
      <c r="AQ35" s="166"/>
      <c r="AR35" s="166"/>
      <c r="AS35" s="166"/>
      <c r="AT35" s="166"/>
      <c r="AU35" s="166"/>
      <c r="AV35" s="166"/>
      <c r="AW35" s="166"/>
      <c r="AX35" s="166"/>
      <c r="AY35" s="166"/>
      <c r="AZ35" s="166"/>
      <c r="BA35" s="166"/>
      <c r="BB35" s="166"/>
      <c r="BC35" s="166"/>
      <c r="BD35" s="166"/>
      <c r="BE35" s="166"/>
      <c r="BF35" s="166"/>
      <c r="BG35" s="166"/>
      <c r="BH35" s="166"/>
      <c r="BI35" s="166"/>
      <c r="BJ35" s="166"/>
      <c r="BK35" s="166"/>
      <c r="BL35" s="166"/>
      <c r="BM35" s="166"/>
      <c r="BN35" s="166"/>
      <c r="BO35" s="166"/>
      <c r="BP35" s="11"/>
      <c r="BQ35" s="11"/>
    </row>
    <row r="36" spans="1:69">
      <c r="A36" s="17"/>
      <c r="B36" s="2">
        <v>646815</v>
      </c>
      <c r="C36" s="2" t="s">
        <v>57</v>
      </c>
      <c r="D36" s="30">
        <v>30.5</v>
      </c>
      <c r="E36" s="10">
        <f t="shared" si="0"/>
        <v>1.0166666666666666</v>
      </c>
      <c r="F36" s="76">
        <f t="shared" si="2"/>
        <v>1155.6205624515462</v>
      </c>
      <c r="G36" s="80"/>
      <c r="H36" s="100">
        <f t="shared" si="1"/>
        <v>1080.4069489822105</v>
      </c>
      <c r="I36" s="101"/>
      <c r="J36" s="164">
        <f>(15/60*D2)*1.25</f>
        <v>75.213613469336039</v>
      </c>
      <c r="K36" s="165"/>
      <c r="L36" s="166"/>
      <c r="M36" s="166"/>
      <c r="N36" s="166"/>
      <c r="O36" s="166"/>
      <c r="P36" s="166"/>
      <c r="Q36" s="166"/>
      <c r="R36" s="166"/>
      <c r="S36" s="166"/>
      <c r="T36" s="166"/>
      <c r="U36" s="166"/>
      <c r="V36" s="166"/>
      <c r="W36" s="166"/>
      <c r="X36" s="166"/>
      <c r="Y36" s="166"/>
      <c r="Z36" s="166"/>
      <c r="AA36" s="166"/>
      <c r="AB36" s="166"/>
      <c r="AC36" s="166"/>
      <c r="AD36" s="166"/>
      <c r="AE36" s="166"/>
      <c r="AF36" s="166"/>
      <c r="AG36" s="166"/>
      <c r="AH36" s="166"/>
      <c r="AI36" s="166"/>
      <c r="AJ36" s="166"/>
      <c r="AK36" s="166"/>
      <c r="AL36" s="166"/>
      <c r="AM36" s="166"/>
      <c r="AN36" s="166"/>
      <c r="AO36" s="166"/>
      <c r="AP36" s="166"/>
      <c r="AQ36" s="166"/>
      <c r="AR36" s="166"/>
      <c r="AS36" s="166"/>
      <c r="AT36" s="166"/>
      <c r="AU36" s="166"/>
      <c r="AV36" s="166"/>
      <c r="AW36" s="166"/>
      <c r="AX36" s="166"/>
      <c r="AY36" s="166"/>
      <c r="AZ36" s="166"/>
      <c r="BA36" s="166"/>
      <c r="BB36" s="166"/>
      <c r="BC36" s="166"/>
      <c r="BD36" s="166"/>
      <c r="BE36" s="166"/>
      <c r="BF36" s="166"/>
      <c r="BG36" s="166"/>
      <c r="BH36" s="166"/>
      <c r="BI36" s="166"/>
      <c r="BJ36" s="166"/>
      <c r="BK36" s="166"/>
      <c r="BL36" s="166"/>
      <c r="BM36" s="166"/>
      <c r="BN36" s="166"/>
      <c r="BO36" s="166"/>
      <c r="BP36" s="11"/>
      <c r="BQ36" s="11"/>
    </row>
    <row r="37" spans="1:69">
      <c r="A37" s="17"/>
      <c r="B37" s="2">
        <v>646815</v>
      </c>
      <c r="C37" s="2" t="s">
        <v>58</v>
      </c>
      <c r="D37" s="30">
        <v>44</v>
      </c>
      <c r="E37" s="10">
        <f t="shared" si="0"/>
        <v>1.4666666666666666</v>
      </c>
      <c r="F37" s="76">
        <f t="shared" si="2"/>
        <v>1633.833474296131</v>
      </c>
      <c r="G37" s="80"/>
      <c r="H37" s="100">
        <f t="shared" si="1"/>
        <v>1558.6198608267953</v>
      </c>
      <c r="I37" s="101"/>
      <c r="J37" s="164">
        <f>(15/60*D2)*1.25</f>
        <v>75.213613469336039</v>
      </c>
      <c r="K37" s="165"/>
      <c r="L37" s="166"/>
      <c r="M37" s="166"/>
      <c r="N37" s="166"/>
      <c r="O37" s="166"/>
      <c r="P37" s="166"/>
      <c r="Q37" s="166"/>
      <c r="R37" s="166"/>
      <c r="S37" s="166"/>
      <c r="T37" s="166"/>
      <c r="U37" s="166"/>
      <c r="V37" s="166"/>
      <c r="W37" s="166"/>
      <c r="X37" s="166"/>
      <c r="Y37" s="166"/>
      <c r="Z37" s="166"/>
      <c r="AA37" s="166"/>
      <c r="AB37" s="166"/>
      <c r="AC37" s="166"/>
      <c r="AD37" s="166"/>
      <c r="AE37" s="166"/>
      <c r="AF37" s="166"/>
      <c r="AG37" s="166"/>
      <c r="AH37" s="166"/>
      <c r="AI37" s="166"/>
      <c r="AJ37" s="166"/>
      <c r="AK37" s="166"/>
      <c r="AL37" s="166"/>
      <c r="AM37" s="166"/>
      <c r="AN37" s="166"/>
      <c r="AO37" s="166"/>
      <c r="AP37" s="166"/>
      <c r="AQ37" s="166"/>
      <c r="AR37" s="166"/>
      <c r="AS37" s="166"/>
      <c r="AT37" s="166"/>
      <c r="AU37" s="166"/>
      <c r="AV37" s="166"/>
      <c r="AW37" s="166"/>
      <c r="AX37" s="166"/>
      <c r="AY37" s="166"/>
      <c r="AZ37" s="166"/>
      <c r="BA37" s="166"/>
      <c r="BB37" s="166"/>
      <c r="BC37" s="166"/>
      <c r="BD37" s="166"/>
      <c r="BE37" s="166"/>
      <c r="BF37" s="166"/>
      <c r="BG37" s="166"/>
      <c r="BH37" s="166"/>
      <c r="BI37" s="166"/>
      <c r="BJ37" s="166"/>
      <c r="BK37" s="166"/>
      <c r="BL37" s="166"/>
      <c r="BM37" s="166"/>
      <c r="BN37" s="166"/>
      <c r="BO37" s="166"/>
      <c r="BP37" s="11"/>
      <c r="BQ37" s="11"/>
    </row>
    <row r="38" spans="1:69">
      <c r="A38" s="17"/>
      <c r="B38" s="2">
        <v>646815</v>
      </c>
      <c r="C38" s="2" t="s">
        <v>59</v>
      </c>
      <c r="D38" s="30">
        <v>32</v>
      </c>
      <c r="E38" s="10">
        <f t="shared" si="0"/>
        <v>1.0666666666666667</v>
      </c>
      <c r="F38" s="76">
        <f t="shared" si="2"/>
        <v>1208.755330434278</v>
      </c>
      <c r="G38" s="80"/>
      <c r="H38" s="100">
        <f t="shared" si="1"/>
        <v>1133.541716964942</v>
      </c>
      <c r="I38" s="101"/>
      <c r="J38" s="164">
        <f>(15/60*D2)*1.25</f>
        <v>75.213613469336039</v>
      </c>
      <c r="K38" s="165"/>
      <c r="L38" s="166"/>
      <c r="M38" s="166"/>
      <c r="N38" s="166"/>
      <c r="O38" s="166"/>
      <c r="P38" s="166"/>
      <c r="Q38" s="166"/>
      <c r="R38" s="166"/>
      <c r="S38" s="166"/>
      <c r="T38" s="166"/>
      <c r="U38" s="166"/>
      <c r="V38" s="166"/>
      <c r="W38" s="166"/>
      <c r="X38" s="166"/>
      <c r="Y38" s="166"/>
      <c r="Z38" s="166"/>
      <c r="AA38" s="166"/>
      <c r="AB38" s="166"/>
      <c r="AC38" s="166"/>
      <c r="AD38" s="166"/>
      <c r="AE38" s="166"/>
      <c r="AF38" s="166"/>
      <c r="AG38" s="166"/>
      <c r="AH38" s="166"/>
      <c r="AI38" s="166"/>
      <c r="AJ38" s="166"/>
      <c r="AK38" s="166"/>
      <c r="AL38" s="166"/>
      <c r="AM38" s="166"/>
      <c r="AN38" s="166"/>
      <c r="AO38" s="166"/>
      <c r="AP38" s="166"/>
      <c r="AQ38" s="166"/>
      <c r="AR38" s="166"/>
      <c r="AS38" s="166"/>
      <c r="AT38" s="166"/>
      <c r="AU38" s="166"/>
      <c r="AV38" s="166"/>
      <c r="AW38" s="166"/>
      <c r="AX38" s="166"/>
      <c r="AY38" s="166"/>
      <c r="AZ38" s="166"/>
      <c r="BA38" s="166"/>
      <c r="BB38" s="166"/>
      <c r="BC38" s="166"/>
      <c r="BD38" s="166"/>
      <c r="BE38" s="166"/>
      <c r="BF38" s="166"/>
      <c r="BG38" s="166"/>
      <c r="BH38" s="166"/>
      <c r="BI38" s="166"/>
      <c r="BJ38" s="166"/>
      <c r="BK38" s="166"/>
      <c r="BL38" s="166"/>
      <c r="BM38" s="166"/>
      <c r="BN38" s="166"/>
      <c r="BO38" s="166"/>
      <c r="BP38" s="11"/>
      <c r="BQ38" s="11"/>
    </row>
    <row r="39" spans="1:69">
      <c r="A39" s="17"/>
      <c r="B39" s="2">
        <v>646815</v>
      </c>
      <c r="C39" s="2" t="s">
        <v>60</v>
      </c>
      <c r="D39" s="30">
        <v>50</v>
      </c>
      <c r="E39" s="10">
        <f t="shared" si="0"/>
        <v>1.6666666666666667</v>
      </c>
      <c r="F39" s="76">
        <f t="shared" si="2"/>
        <v>1846.3725462270577</v>
      </c>
      <c r="G39" s="80"/>
      <c r="H39" s="100">
        <f t="shared" si="1"/>
        <v>1771.1589327577217</v>
      </c>
      <c r="I39" s="101"/>
      <c r="J39" s="164">
        <f>(15/60*D2)*1.25</f>
        <v>75.213613469336039</v>
      </c>
      <c r="K39" s="165"/>
      <c r="L39" s="166"/>
      <c r="M39" s="166"/>
      <c r="N39" s="166"/>
      <c r="O39" s="166"/>
      <c r="P39" s="166"/>
      <c r="Q39" s="166"/>
      <c r="R39" s="166"/>
      <c r="S39" s="166"/>
      <c r="T39" s="166"/>
      <c r="U39" s="166"/>
      <c r="V39" s="166"/>
      <c r="W39" s="166"/>
      <c r="X39" s="166"/>
      <c r="Y39" s="166"/>
      <c r="Z39" s="166"/>
      <c r="AA39" s="166"/>
      <c r="AB39" s="166"/>
      <c r="AC39" s="166"/>
      <c r="AD39" s="166"/>
      <c r="AE39" s="166"/>
      <c r="AF39" s="166"/>
      <c r="AG39" s="166"/>
      <c r="AH39" s="166"/>
      <c r="AI39" s="166"/>
      <c r="AJ39" s="166"/>
      <c r="AK39" s="166"/>
      <c r="AL39" s="166"/>
      <c r="AM39" s="166"/>
      <c r="AN39" s="166"/>
      <c r="AO39" s="166"/>
      <c r="AP39" s="166"/>
      <c r="AQ39" s="166"/>
      <c r="AR39" s="166"/>
      <c r="AS39" s="166"/>
      <c r="AT39" s="166"/>
      <c r="AU39" s="166"/>
      <c r="AV39" s="166"/>
      <c r="AW39" s="166"/>
      <c r="AX39" s="166"/>
      <c r="AY39" s="166"/>
      <c r="AZ39" s="166"/>
      <c r="BA39" s="166"/>
      <c r="BB39" s="166"/>
      <c r="BC39" s="166"/>
      <c r="BD39" s="166"/>
      <c r="BE39" s="166"/>
      <c r="BF39" s="166"/>
      <c r="BG39" s="166"/>
      <c r="BH39" s="166"/>
      <c r="BI39" s="166"/>
      <c r="BJ39" s="166"/>
      <c r="BK39" s="166"/>
      <c r="BL39" s="166"/>
      <c r="BM39" s="166"/>
      <c r="BN39" s="166"/>
      <c r="BO39" s="166"/>
      <c r="BP39" s="11"/>
      <c r="BQ39" s="11"/>
    </row>
    <row r="40" spans="1:69">
      <c r="A40" s="17" t="s">
        <v>61</v>
      </c>
      <c r="B40" s="2">
        <v>646800</v>
      </c>
      <c r="C40" s="2" t="s">
        <v>62</v>
      </c>
      <c r="D40" s="30">
        <v>14</v>
      </c>
      <c r="E40" s="10">
        <f t="shared" si="0"/>
        <v>0.46666666666666667</v>
      </c>
      <c r="F40" s="76">
        <f t="shared" si="2"/>
        <v>571.13811464149808</v>
      </c>
      <c r="G40" s="80"/>
      <c r="H40" s="100">
        <f t="shared" si="1"/>
        <v>495.92450117216208</v>
      </c>
      <c r="I40" s="101"/>
      <c r="J40" s="164">
        <f>(15/60*D2)*1.25</f>
        <v>75.213613469336039</v>
      </c>
      <c r="K40" s="165"/>
      <c r="L40" s="166"/>
      <c r="M40" s="166"/>
      <c r="N40" s="166"/>
      <c r="O40" s="166"/>
      <c r="P40" s="166"/>
      <c r="Q40" s="166"/>
      <c r="R40" s="166"/>
      <c r="S40" s="166"/>
      <c r="T40" s="166"/>
      <c r="U40" s="166"/>
      <c r="V40" s="166"/>
      <c r="W40" s="166"/>
      <c r="X40" s="166"/>
      <c r="Y40" s="166"/>
      <c r="Z40" s="166"/>
      <c r="AA40" s="166"/>
      <c r="AB40" s="166"/>
      <c r="AC40" s="166"/>
      <c r="AD40" s="166"/>
      <c r="AE40" s="166"/>
      <c r="AF40" s="166"/>
      <c r="AG40" s="166"/>
      <c r="AH40" s="166"/>
      <c r="AI40" s="166"/>
      <c r="AJ40" s="166"/>
      <c r="AK40" s="166"/>
      <c r="AL40" s="166"/>
      <c r="AM40" s="166"/>
      <c r="AN40" s="166"/>
      <c r="AO40" s="166"/>
      <c r="AP40" s="166"/>
      <c r="AQ40" s="166"/>
      <c r="AR40" s="166"/>
      <c r="AS40" s="166"/>
      <c r="AT40" s="166"/>
      <c r="AU40" s="166"/>
      <c r="AV40" s="166"/>
      <c r="AW40" s="166"/>
      <c r="AX40" s="166"/>
      <c r="AY40" s="166"/>
      <c r="AZ40" s="166"/>
      <c r="BA40" s="166"/>
      <c r="BB40" s="166"/>
      <c r="BC40" s="166"/>
      <c r="BD40" s="166"/>
      <c r="BE40" s="166"/>
      <c r="BF40" s="166"/>
      <c r="BG40" s="166"/>
      <c r="BH40" s="166"/>
      <c r="BI40" s="166"/>
      <c r="BJ40" s="166"/>
      <c r="BK40" s="166"/>
      <c r="BL40" s="166"/>
      <c r="BM40" s="166"/>
      <c r="BN40" s="166"/>
      <c r="BO40" s="166"/>
      <c r="BP40" s="11"/>
      <c r="BQ40" s="11"/>
    </row>
    <row r="41" spans="1:69">
      <c r="A41" s="17"/>
      <c r="B41" s="2">
        <v>646810</v>
      </c>
      <c r="C41" s="2" t="s">
        <v>63</v>
      </c>
      <c r="D41" s="30">
        <v>11</v>
      </c>
      <c r="E41" s="10">
        <f t="shared" si="0"/>
        <v>0.36666666666666664</v>
      </c>
      <c r="F41" s="76">
        <f t="shared" si="2"/>
        <v>464.86857867603482</v>
      </c>
      <c r="G41" s="80"/>
      <c r="H41" s="100">
        <f t="shared" si="1"/>
        <v>389.65496520669882</v>
      </c>
      <c r="I41" s="101"/>
      <c r="J41" s="164">
        <f>(15/60*D2)*1.25</f>
        <v>75.213613469336039</v>
      </c>
      <c r="K41" s="165"/>
      <c r="L41" s="166"/>
      <c r="M41" s="166"/>
      <c r="N41" s="166"/>
      <c r="O41" s="166"/>
      <c r="P41" s="166"/>
      <c r="Q41" s="166"/>
      <c r="R41" s="166"/>
      <c r="S41" s="166"/>
      <c r="T41" s="166"/>
      <c r="U41" s="166"/>
      <c r="V41" s="166"/>
      <c r="W41" s="166"/>
      <c r="X41" s="166"/>
      <c r="Y41" s="166"/>
      <c r="Z41" s="166"/>
      <c r="AA41" s="166"/>
      <c r="AB41" s="166"/>
      <c r="AC41" s="166"/>
      <c r="AD41" s="166"/>
      <c r="AE41" s="166"/>
      <c r="AF41" s="166"/>
      <c r="AG41" s="166"/>
      <c r="AH41" s="166"/>
      <c r="AI41" s="166"/>
      <c r="AJ41" s="166"/>
      <c r="AK41" s="166"/>
      <c r="AL41" s="166"/>
      <c r="AM41" s="166"/>
      <c r="AN41" s="166"/>
      <c r="AO41" s="166"/>
      <c r="AP41" s="166"/>
      <c r="AQ41" s="166"/>
      <c r="AR41" s="166"/>
      <c r="AS41" s="166"/>
      <c r="AT41" s="166"/>
      <c r="AU41" s="166"/>
      <c r="AV41" s="166"/>
      <c r="AW41" s="166"/>
      <c r="AX41" s="166"/>
      <c r="AY41" s="166"/>
      <c r="AZ41" s="166"/>
      <c r="BA41" s="166"/>
      <c r="BB41" s="166"/>
      <c r="BC41" s="166"/>
      <c r="BD41" s="166"/>
      <c r="BE41" s="166"/>
      <c r="BF41" s="166"/>
      <c r="BG41" s="166"/>
      <c r="BH41" s="166"/>
      <c r="BI41" s="166"/>
      <c r="BJ41" s="166"/>
      <c r="BK41" s="166"/>
      <c r="BL41" s="166"/>
      <c r="BM41" s="166"/>
      <c r="BN41" s="166"/>
      <c r="BO41" s="166"/>
      <c r="BP41" s="11"/>
      <c r="BQ41" s="11"/>
    </row>
    <row r="42" spans="1:69">
      <c r="A42" s="17"/>
      <c r="B42" s="2">
        <v>646810</v>
      </c>
      <c r="C42" s="2" t="s">
        <v>64</v>
      </c>
      <c r="D42" s="30">
        <v>7</v>
      </c>
      <c r="E42" s="10">
        <f t="shared" si="0"/>
        <v>0.23333333333333334</v>
      </c>
      <c r="F42" s="76">
        <f t="shared" si="2"/>
        <v>323.17586405541709</v>
      </c>
      <c r="G42" s="80"/>
      <c r="H42" s="100">
        <f t="shared" si="1"/>
        <v>247.96225058608104</v>
      </c>
      <c r="I42" s="101"/>
      <c r="J42" s="164">
        <f>(15/60*D2)*1.25</f>
        <v>75.213613469336039</v>
      </c>
      <c r="K42" s="165"/>
      <c r="L42" s="166"/>
      <c r="M42" s="166"/>
      <c r="N42" s="166"/>
      <c r="O42" s="166"/>
      <c r="P42" s="166"/>
      <c r="Q42" s="166"/>
      <c r="R42" s="166"/>
      <c r="S42" s="166"/>
      <c r="T42" s="166"/>
      <c r="U42" s="166"/>
      <c r="V42" s="166"/>
      <c r="W42" s="166"/>
      <c r="X42" s="166"/>
      <c r="Y42" s="166"/>
      <c r="Z42" s="166"/>
      <c r="AA42" s="166"/>
      <c r="AB42" s="166"/>
      <c r="AC42" s="166"/>
      <c r="AD42" s="166"/>
      <c r="AE42" s="166"/>
      <c r="AF42" s="166"/>
      <c r="AG42" s="166"/>
      <c r="AH42" s="166"/>
      <c r="AI42" s="166"/>
      <c r="AJ42" s="166"/>
      <c r="AK42" s="166"/>
      <c r="AL42" s="166"/>
      <c r="AM42" s="166"/>
      <c r="AN42" s="166"/>
      <c r="AO42" s="166"/>
      <c r="AP42" s="166"/>
      <c r="AQ42" s="166"/>
      <c r="AR42" s="166"/>
      <c r="AS42" s="166"/>
      <c r="AT42" s="166"/>
      <c r="AU42" s="166"/>
      <c r="AV42" s="166"/>
      <c r="AW42" s="166"/>
      <c r="AX42" s="166"/>
      <c r="AY42" s="166"/>
      <c r="AZ42" s="166"/>
      <c r="BA42" s="166"/>
      <c r="BB42" s="166"/>
      <c r="BC42" s="166"/>
      <c r="BD42" s="166"/>
      <c r="BE42" s="166"/>
      <c r="BF42" s="166"/>
      <c r="BG42" s="166"/>
      <c r="BH42" s="166"/>
      <c r="BI42" s="166"/>
      <c r="BJ42" s="166"/>
      <c r="BK42" s="166"/>
      <c r="BL42" s="166"/>
      <c r="BM42" s="166"/>
      <c r="BN42" s="166"/>
      <c r="BO42" s="166"/>
      <c r="BP42" s="11"/>
      <c r="BQ42" s="11"/>
    </row>
    <row r="43" spans="1:69">
      <c r="A43" s="17"/>
      <c r="B43" s="2">
        <v>646810</v>
      </c>
      <c r="C43" s="2" t="s">
        <v>65</v>
      </c>
      <c r="D43" s="30">
        <v>15</v>
      </c>
      <c r="E43" s="10">
        <f t="shared" si="0"/>
        <v>0.5</v>
      </c>
      <c r="F43" s="76">
        <f t="shared" si="2"/>
        <v>606.56129329665259</v>
      </c>
      <c r="G43" s="80"/>
      <c r="H43" s="100">
        <f t="shared" si="1"/>
        <v>531.34767982731648</v>
      </c>
      <c r="I43" s="101"/>
      <c r="J43" s="164">
        <f>(15/60*D2)*1.25</f>
        <v>75.213613469336039</v>
      </c>
      <c r="K43" s="165"/>
      <c r="L43" s="166"/>
      <c r="M43" s="166"/>
      <c r="N43" s="166"/>
      <c r="O43" s="166"/>
      <c r="P43" s="166"/>
      <c r="Q43" s="166"/>
      <c r="R43" s="166"/>
      <c r="S43" s="166"/>
      <c r="T43" s="166"/>
      <c r="U43" s="166"/>
      <c r="V43" s="166"/>
      <c r="W43" s="166"/>
      <c r="X43" s="166"/>
      <c r="Y43" s="166"/>
      <c r="Z43" s="166"/>
      <c r="AA43" s="166"/>
      <c r="AB43" s="166"/>
      <c r="AC43" s="166"/>
      <c r="AD43" s="166"/>
      <c r="AE43" s="166"/>
      <c r="AF43" s="166"/>
      <c r="AG43" s="166"/>
      <c r="AH43" s="166"/>
      <c r="AI43" s="166"/>
      <c r="AJ43" s="166"/>
      <c r="AK43" s="166"/>
      <c r="AL43" s="166"/>
      <c r="AM43" s="166"/>
      <c r="AN43" s="166"/>
      <c r="AO43" s="166"/>
      <c r="AP43" s="166"/>
      <c r="AQ43" s="166"/>
      <c r="AR43" s="166"/>
      <c r="AS43" s="166"/>
      <c r="AT43" s="166"/>
      <c r="AU43" s="166"/>
      <c r="AV43" s="166"/>
      <c r="AW43" s="166"/>
      <c r="AX43" s="166"/>
      <c r="AY43" s="166"/>
      <c r="AZ43" s="166"/>
      <c r="BA43" s="166"/>
      <c r="BB43" s="166"/>
      <c r="BC43" s="166"/>
      <c r="BD43" s="166"/>
      <c r="BE43" s="166"/>
      <c r="BF43" s="166"/>
      <c r="BG43" s="166"/>
      <c r="BH43" s="166"/>
      <c r="BI43" s="166"/>
      <c r="BJ43" s="166"/>
      <c r="BK43" s="166"/>
      <c r="BL43" s="166"/>
      <c r="BM43" s="166"/>
      <c r="BN43" s="166"/>
      <c r="BO43" s="166"/>
      <c r="BP43" s="11"/>
      <c r="BQ43" s="11"/>
    </row>
    <row r="44" spans="1:69">
      <c r="A44" s="17"/>
      <c r="B44" s="2">
        <v>646809</v>
      </c>
      <c r="C44" s="2" t="s">
        <v>66</v>
      </c>
      <c r="D44" s="30">
        <v>9</v>
      </c>
      <c r="E44" s="10">
        <f t="shared" si="0"/>
        <v>0.3</v>
      </c>
      <c r="F44" s="76">
        <f t="shared" si="2"/>
        <v>394.02222136572595</v>
      </c>
      <c r="G44" s="80"/>
      <c r="H44" s="100">
        <f t="shared" si="1"/>
        <v>318.80860789638996</v>
      </c>
      <c r="I44" s="101"/>
      <c r="J44" s="164">
        <f>(15/60*D2)*1.25</f>
        <v>75.213613469336039</v>
      </c>
      <c r="K44" s="165"/>
      <c r="L44" s="166"/>
      <c r="M44" s="166"/>
      <c r="N44" s="166"/>
      <c r="O44" s="166"/>
      <c r="P44" s="166"/>
      <c r="Q44" s="166"/>
      <c r="R44" s="166"/>
      <c r="S44" s="166"/>
      <c r="T44" s="166"/>
      <c r="U44" s="166"/>
      <c r="V44" s="166"/>
      <c r="W44" s="166"/>
      <c r="X44" s="166"/>
      <c r="Y44" s="166"/>
      <c r="Z44" s="166"/>
      <c r="AA44" s="166"/>
      <c r="AB44" s="166"/>
      <c r="AC44" s="166"/>
      <c r="AD44" s="166"/>
      <c r="AE44" s="166"/>
      <c r="AF44" s="166"/>
      <c r="AG44" s="166"/>
      <c r="AH44" s="166"/>
      <c r="AI44" s="166"/>
      <c r="AJ44" s="166"/>
      <c r="AK44" s="166"/>
      <c r="AL44" s="166"/>
      <c r="AM44" s="166"/>
      <c r="AN44" s="166"/>
      <c r="AO44" s="166"/>
      <c r="AP44" s="166"/>
      <c r="AQ44" s="166"/>
      <c r="AR44" s="166"/>
      <c r="AS44" s="166"/>
      <c r="AT44" s="166"/>
      <c r="AU44" s="166"/>
      <c r="AV44" s="166"/>
      <c r="AW44" s="166"/>
      <c r="AX44" s="166"/>
      <c r="AY44" s="166"/>
      <c r="AZ44" s="166"/>
      <c r="BA44" s="166"/>
      <c r="BB44" s="166"/>
      <c r="BC44" s="166"/>
      <c r="BD44" s="166"/>
      <c r="BE44" s="166"/>
      <c r="BF44" s="166"/>
      <c r="BG44" s="166"/>
      <c r="BH44" s="166"/>
      <c r="BI44" s="166"/>
      <c r="BJ44" s="166"/>
      <c r="BK44" s="166"/>
      <c r="BL44" s="166"/>
      <c r="BM44" s="166"/>
      <c r="BN44" s="166"/>
      <c r="BO44" s="166"/>
      <c r="BP44" s="11"/>
      <c r="BQ44" s="11"/>
    </row>
    <row r="45" spans="1:69">
      <c r="A45" s="17"/>
      <c r="B45" s="2">
        <v>646809</v>
      </c>
      <c r="C45" s="2" t="s">
        <v>67</v>
      </c>
      <c r="D45" s="30">
        <v>10</v>
      </c>
      <c r="E45" s="10">
        <f t="shared" si="0"/>
        <v>0.33333333333333331</v>
      </c>
      <c r="F45" s="76">
        <f t="shared" si="2"/>
        <v>429.44540002088041</v>
      </c>
      <c r="G45" s="80"/>
      <c r="H45" s="100">
        <f t="shared" si="1"/>
        <v>354.23178655154436</v>
      </c>
      <c r="I45" s="101"/>
      <c r="J45" s="164">
        <f>(15/60*D2)*1.25</f>
        <v>75.213613469336039</v>
      </c>
      <c r="K45" s="165"/>
      <c r="L45" s="166"/>
      <c r="M45" s="166"/>
      <c r="N45" s="166"/>
      <c r="O45" s="166"/>
      <c r="P45" s="166"/>
      <c r="Q45" s="166"/>
      <c r="R45" s="166"/>
      <c r="S45" s="166"/>
      <c r="T45" s="166"/>
      <c r="U45" s="166"/>
      <c r="V45" s="166"/>
      <c r="W45" s="166"/>
      <c r="X45" s="166"/>
      <c r="Y45" s="166"/>
      <c r="Z45" s="166"/>
      <c r="AA45" s="166"/>
      <c r="AB45" s="166"/>
      <c r="AC45" s="166"/>
      <c r="AD45" s="166"/>
      <c r="AE45" s="166"/>
      <c r="AF45" s="166"/>
      <c r="AG45" s="166"/>
      <c r="AH45" s="166"/>
      <c r="AI45" s="166"/>
      <c r="AJ45" s="166"/>
      <c r="AK45" s="166"/>
      <c r="AL45" s="166"/>
      <c r="AM45" s="166"/>
      <c r="AN45" s="166"/>
      <c r="AO45" s="166"/>
      <c r="AP45" s="166"/>
      <c r="AQ45" s="166"/>
      <c r="AR45" s="166"/>
      <c r="AS45" s="166"/>
      <c r="AT45" s="166"/>
      <c r="AU45" s="166"/>
      <c r="AV45" s="166"/>
      <c r="AW45" s="166"/>
      <c r="AX45" s="166"/>
      <c r="AY45" s="166"/>
      <c r="AZ45" s="166"/>
      <c r="BA45" s="166"/>
      <c r="BB45" s="166"/>
      <c r="BC45" s="166"/>
      <c r="BD45" s="166"/>
      <c r="BE45" s="166"/>
      <c r="BF45" s="166"/>
      <c r="BG45" s="166"/>
      <c r="BH45" s="166"/>
      <c r="BI45" s="166"/>
      <c r="BJ45" s="166"/>
      <c r="BK45" s="166"/>
      <c r="BL45" s="166"/>
      <c r="BM45" s="166"/>
      <c r="BN45" s="166"/>
      <c r="BO45" s="166"/>
      <c r="BP45" s="11"/>
      <c r="BQ45" s="11"/>
    </row>
    <row r="46" spans="1:69">
      <c r="A46" s="17" t="s">
        <v>68</v>
      </c>
      <c r="B46" s="2">
        <v>646814</v>
      </c>
      <c r="C46" s="2" t="s">
        <v>69</v>
      </c>
      <c r="D46" s="30">
        <v>24</v>
      </c>
      <c r="E46" s="10">
        <f t="shared" si="0"/>
        <v>0.8</v>
      </c>
      <c r="F46" s="76">
        <f t="shared" si="2"/>
        <v>925.36990119304255</v>
      </c>
      <c r="G46" s="80"/>
      <c r="H46" s="100">
        <f t="shared" si="1"/>
        <v>850.15628772370644</v>
      </c>
      <c r="I46" s="101"/>
      <c r="J46" s="164">
        <f>(15/60*D2)*1.25</f>
        <v>75.213613469336039</v>
      </c>
      <c r="K46" s="165"/>
      <c r="L46" s="166"/>
      <c r="M46" s="166"/>
      <c r="N46" s="166"/>
      <c r="O46" s="166"/>
      <c r="P46" s="166"/>
      <c r="Q46" s="166"/>
      <c r="R46" s="166"/>
      <c r="S46" s="166"/>
      <c r="T46" s="166"/>
      <c r="U46" s="166"/>
      <c r="V46" s="166"/>
      <c r="W46" s="166"/>
      <c r="X46" s="166"/>
      <c r="Y46" s="166"/>
      <c r="Z46" s="166"/>
      <c r="AA46" s="166"/>
      <c r="AB46" s="166"/>
      <c r="AC46" s="166"/>
      <c r="AD46" s="166"/>
      <c r="AE46" s="166"/>
      <c r="AF46" s="166"/>
      <c r="AG46" s="166"/>
      <c r="AH46" s="166"/>
      <c r="AI46" s="166"/>
      <c r="AJ46" s="166"/>
      <c r="AK46" s="166"/>
      <c r="AL46" s="166"/>
      <c r="AM46" s="166"/>
      <c r="AN46" s="166"/>
      <c r="AO46" s="166"/>
      <c r="AP46" s="166"/>
      <c r="AQ46" s="166"/>
      <c r="AR46" s="166"/>
      <c r="AS46" s="166"/>
      <c r="AT46" s="166"/>
      <c r="AU46" s="166"/>
      <c r="AV46" s="166"/>
      <c r="AW46" s="166"/>
      <c r="AX46" s="166"/>
      <c r="AY46" s="166"/>
      <c r="AZ46" s="166"/>
      <c r="BA46" s="166"/>
      <c r="BB46" s="166"/>
      <c r="BC46" s="166"/>
      <c r="BD46" s="166"/>
      <c r="BE46" s="166"/>
      <c r="BF46" s="166"/>
      <c r="BG46" s="166"/>
      <c r="BH46" s="166"/>
      <c r="BI46" s="166"/>
      <c r="BJ46" s="166"/>
      <c r="BK46" s="166"/>
      <c r="BL46" s="166"/>
      <c r="BM46" s="166"/>
      <c r="BN46" s="166"/>
      <c r="BO46" s="166"/>
      <c r="BP46" s="11"/>
      <c r="BQ46" s="11"/>
    </row>
    <row r="47" spans="1:69">
      <c r="A47" s="17"/>
      <c r="B47" s="2">
        <v>646814</v>
      </c>
      <c r="C47" s="2" t="s">
        <v>70</v>
      </c>
      <c r="D47" s="30">
        <v>14</v>
      </c>
      <c r="E47" s="10">
        <f t="shared" si="0"/>
        <v>0.46666666666666667</v>
      </c>
      <c r="F47" s="76">
        <f t="shared" si="2"/>
        <v>571.13811464149808</v>
      </c>
      <c r="G47" s="80"/>
      <c r="H47" s="100">
        <f t="shared" si="1"/>
        <v>495.92450117216208</v>
      </c>
      <c r="I47" s="101"/>
      <c r="J47" s="164">
        <f>(15/60*D2)*1.25</f>
        <v>75.213613469336039</v>
      </c>
      <c r="K47" s="165"/>
      <c r="L47" s="166"/>
      <c r="M47" s="166"/>
      <c r="N47" s="166"/>
      <c r="O47" s="166"/>
      <c r="P47" s="166"/>
      <c r="Q47" s="166"/>
      <c r="R47" s="166"/>
      <c r="S47" s="166"/>
      <c r="T47" s="166"/>
      <c r="U47" s="166"/>
      <c r="V47" s="166"/>
      <c r="W47" s="166"/>
      <c r="X47" s="166"/>
      <c r="Y47" s="166"/>
      <c r="Z47" s="166"/>
      <c r="AA47" s="166"/>
      <c r="AB47" s="166"/>
      <c r="AC47" s="166"/>
      <c r="AD47" s="166"/>
      <c r="AE47" s="166"/>
      <c r="AF47" s="166"/>
      <c r="AG47" s="166"/>
      <c r="AH47" s="166"/>
      <c r="AI47" s="166"/>
      <c r="AJ47" s="166"/>
      <c r="AK47" s="166"/>
      <c r="AL47" s="166"/>
      <c r="AM47" s="166"/>
      <c r="AN47" s="166"/>
      <c r="AO47" s="166"/>
      <c r="AP47" s="166"/>
      <c r="AQ47" s="166"/>
      <c r="AR47" s="166"/>
      <c r="AS47" s="166"/>
      <c r="AT47" s="166"/>
      <c r="AU47" s="166"/>
      <c r="AV47" s="166"/>
      <c r="AW47" s="166"/>
      <c r="AX47" s="166"/>
      <c r="AY47" s="166"/>
      <c r="AZ47" s="166"/>
      <c r="BA47" s="166"/>
      <c r="BB47" s="166"/>
      <c r="BC47" s="166"/>
      <c r="BD47" s="166"/>
      <c r="BE47" s="166"/>
      <c r="BF47" s="166"/>
      <c r="BG47" s="166"/>
      <c r="BH47" s="166"/>
      <c r="BI47" s="166"/>
      <c r="BJ47" s="166"/>
      <c r="BK47" s="166"/>
      <c r="BL47" s="166"/>
      <c r="BM47" s="166"/>
      <c r="BN47" s="166"/>
      <c r="BO47" s="166"/>
      <c r="BP47" s="11"/>
      <c r="BQ47" s="11"/>
    </row>
    <row r="48" spans="1:69">
      <c r="A48" s="17"/>
      <c r="B48" s="2">
        <v>646814</v>
      </c>
      <c r="C48" s="2" t="s">
        <v>71</v>
      </c>
      <c r="D48" s="30">
        <v>21</v>
      </c>
      <c r="E48" s="10">
        <f t="shared" si="0"/>
        <v>0.7</v>
      </c>
      <c r="F48" s="76">
        <f t="shared" si="2"/>
        <v>819.10036522757923</v>
      </c>
      <c r="G48" s="80"/>
      <c r="H48" s="100">
        <f t="shared" si="1"/>
        <v>743.88675175824324</v>
      </c>
      <c r="I48" s="101"/>
      <c r="J48" s="164">
        <f>(15/60*D2)*1.25</f>
        <v>75.213613469336039</v>
      </c>
      <c r="K48" s="165"/>
      <c r="L48" s="166"/>
      <c r="M48" s="166"/>
      <c r="N48" s="166"/>
      <c r="O48" s="166"/>
      <c r="P48" s="166"/>
      <c r="Q48" s="166"/>
      <c r="R48" s="166"/>
      <c r="S48" s="166"/>
      <c r="T48" s="166"/>
      <c r="U48" s="166"/>
      <c r="V48" s="166"/>
      <c r="W48" s="166"/>
      <c r="X48" s="166"/>
      <c r="Y48" s="166"/>
      <c r="Z48" s="166"/>
      <c r="AA48" s="166"/>
      <c r="AB48" s="166"/>
      <c r="AC48" s="166"/>
      <c r="AD48" s="166"/>
      <c r="AE48" s="166"/>
      <c r="AF48" s="166"/>
      <c r="AG48" s="166"/>
      <c r="AH48" s="166"/>
      <c r="AI48" s="166"/>
      <c r="AJ48" s="166"/>
      <c r="AK48" s="166"/>
      <c r="AL48" s="166"/>
      <c r="AM48" s="166"/>
      <c r="AN48" s="166"/>
      <c r="AO48" s="166"/>
      <c r="AP48" s="166"/>
      <c r="AQ48" s="166"/>
      <c r="AR48" s="166"/>
      <c r="AS48" s="166"/>
      <c r="AT48" s="166"/>
      <c r="AU48" s="166"/>
      <c r="AV48" s="166"/>
      <c r="AW48" s="166"/>
      <c r="AX48" s="166"/>
      <c r="AY48" s="166"/>
      <c r="AZ48" s="166"/>
      <c r="BA48" s="166"/>
      <c r="BB48" s="166"/>
      <c r="BC48" s="166"/>
      <c r="BD48" s="166"/>
      <c r="BE48" s="166"/>
      <c r="BF48" s="166"/>
      <c r="BG48" s="166"/>
      <c r="BH48" s="166"/>
      <c r="BI48" s="166"/>
      <c r="BJ48" s="166"/>
      <c r="BK48" s="166"/>
      <c r="BL48" s="166"/>
      <c r="BM48" s="166"/>
      <c r="BN48" s="166"/>
      <c r="BO48" s="166"/>
      <c r="BP48" s="11"/>
      <c r="BQ48" s="11"/>
    </row>
    <row r="49" spans="1:69">
      <c r="A49" s="17"/>
      <c r="B49" s="2">
        <v>646815</v>
      </c>
      <c r="C49" s="2" t="s">
        <v>72</v>
      </c>
      <c r="D49" s="30">
        <v>26</v>
      </c>
      <c r="E49" s="10">
        <f t="shared" si="0"/>
        <v>0.8666666666666667</v>
      </c>
      <c r="F49" s="76">
        <f t="shared" si="2"/>
        <v>996.21625850335136</v>
      </c>
      <c r="G49" s="80"/>
      <c r="H49" s="100">
        <f t="shared" si="1"/>
        <v>921.00264503401536</v>
      </c>
      <c r="I49" s="101"/>
      <c r="J49" s="164">
        <f>(15/60*D2)*1.25</f>
        <v>75.213613469336039</v>
      </c>
      <c r="K49" s="165"/>
      <c r="L49" s="166"/>
      <c r="M49" s="166"/>
      <c r="N49" s="166"/>
      <c r="O49" s="166"/>
      <c r="P49" s="166"/>
      <c r="Q49" s="166"/>
      <c r="R49" s="166"/>
      <c r="S49" s="166"/>
      <c r="T49" s="166"/>
      <c r="U49" s="166"/>
      <c r="V49" s="166"/>
      <c r="W49" s="166"/>
      <c r="X49" s="166"/>
      <c r="Y49" s="166"/>
      <c r="Z49" s="166"/>
      <c r="AA49" s="166"/>
      <c r="AB49" s="166"/>
      <c r="AC49" s="166"/>
      <c r="AD49" s="166"/>
      <c r="AE49" s="166"/>
      <c r="AF49" s="166"/>
      <c r="AG49" s="166"/>
      <c r="AH49" s="166"/>
      <c r="AI49" s="166"/>
      <c r="AJ49" s="166"/>
      <c r="AK49" s="166"/>
      <c r="AL49" s="166"/>
      <c r="AM49" s="166"/>
      <c r="AN49" s="166"/>
      <c r="AO49" s="166"/>
      <c r="AP49" s="166"/>
      <c r="AQ49" s="166"/>
      <c r="AR49" s="166"/>
      <c r="AS49" s="166"/>
      <c r="AT49" s="166"/>
      <c r="AU49" s="166"/>
      <c r="AV49" s="166"/>
      <c r="AW49" s="166"/>
      <c r="AX49" s="166"/>
      <c r="AY49" s="166"/>
      <c r="AZ49" s="166"/>
      <c r="BA49" s="166"/>
      <c r="BB49" s="166"/>
      <c r="BC49" s="166"/>
      <c r="BD49" s="166"/>
      <c r="BE49" s="166"/>
      <c r="BF49" s="166"/>
      <c r="BG49" s="166"/>
      <c r="BH49" s="166"/>
      <c r="BI49" s="166"/>
      <c r="BJ49" s="166"/>
      <c r="BK49" s="166"/>
      <c r="BL49" s="166"/>
      <c r="BM49" s="166"/>
      <c r="BN49" s="166"/>
      <c r="BO49" s="166"/>
      <c r="BP49" s="11"/>
      <c r="BQ49" s="11"/>
    </row>
    <row r="50" spans="1:69">
      <c r="A50" s="17" t="s">
        <v>73</v>
      </c>
      <c r="B50" s="2">
        <v>646812</v>
      </c>
      <c r="C50" s="2" t="s">
        <v>74</v>
      </c>
      <c r="D50" s="30">
        <v>12</v>
      </c>
      <c r="E50" s="10">
        <f t="shared" si="0"/>
        <v>0.4</v>
      </c>
      <c r="F50" s="76">
        <f t="shared" si="2"/>
        <v>500.29175733118927</v>
      </c>
      <c r="G50" s="80"/>
      <c r="H50" s="100">
        <f t="shared" si="1"/>
        <v>425.07814386185322</v>
      </c>
      <c r="I50" s="101"/>
      <c r="J50" s="164">
        <f>(15/60*D2)*1.25</f>
        <v>75.213613469336039</v>
      </c>
      <c r="K50" s="165"/>
      <c r="L50" s="166"/>
      <c r="M50" s="166"/>
      <c r="N50" s="166"/>
      <c r="O50" s="166"/>
      <c r="P50" s="166"/>
      <c r="Q50" s="166"/>
      <c r="R50" s="166"/>
      <c r="S50" s="166"/>
      <c r="T50" s="166"/>
      <c r="U50" s="166"/>
      <c r="V50" s="166"/>
      <c r="W50" s="166"/>
      <c r="X50" s="166"/>
      <c r="Y50" s="166"/>
      <c r="Z50" s="166"/>
      <c r="AA50" s="166"/>
      <c r="AB50" s="166"/>
      <c r="AC50" s="166"/>
      <c r="AD50" s="166"/>
      <c r="AE50" s="166"/>
      <c r="AF50" s="166"/>
      <c r="AG50" s="166"/>
      <c r="AH50" s="166"/>
      <c r="AI50" s="166"/>
      <c r="AJ50" s="166"/>
      <c r="AK50" s="166"/>
      <c r="AL50" s="166"/>
      <c r="AM50" s="166"/>
      <c r="AN50" s="166"/>
      <c r="AO50" s="166"/>
      <c r="AP50" s="166"/>
      <c r="AQ50" s="166"/>
      <c r="AR50" s="166"/>
      <c r="AS50" s="166"/>
      <c r="AT50" s="166"/>
      <c r="AU50" s="166"/>
      <c r="AV50" s="166"/>
      <c r="AW50" s="166"/>
      <c r="AX50" s="166"/>
      <c r="AY50" s="166"/>
      <c r="AZ50" s="166"/>
      <c r="BA50" s="166"/>
      <c r="BB50" s="166"/>
      <c r="BC50" s="166"/>
      <c r="BD50" s="166"/>
      <c r="BE50" s="166"/>
      <c r="BF50" s="166"/>
      <c r="BG50" s="166"/>
      <c r="BH50" s="166"/>
      <c r="BI50" s="166"/>
      <c r="BJ50" s="166"/>
      <c r="BK50" s="166"/>
      <c r="BL50" s="166"/>
      <c r="BM50" s="166"/>
      <c r="BN50" s="166"/>
      <c r="BO50" s="166"/>
      <c r="BP50" s="11"/>
      <c r="BQ50" s="11"/>
    </row>
    <row r="51" spans="1:69">
      <c r="A51" s="17"/>
      <c r="B51" s="2">
        <v>646812</v>
      </c>
      <c r="C51" s="2" t="s">
        <v>75</v>
      </c>
      <c r="D51" s="30">
        <v>26</v>
      </c>
      <c r="E51" s="10">
        <f t="shared" si="0"/>
        <v>0.8666666666666667</v>
      </c>
      <c r="F51" s="76">
        <f t="shared" si="2"/>
        <v>996.21625850335136</v>
      </c>
      <c r="G51" s="80"/>
      <c r="H51" s="100">
        <f t="shared" si="1"/>
        <v>921.00264503401536</v>
      </c>
      <c r="I51" s="101"/>
      <c r="J51" s="164">
        <f>(15/60*D2)*1.25</f>
        <v>75.213613469336039</v>
      </c>
      <c r="K51" s="165"/>
      <c r="L51" s="166"/>
      <c r="M51" s="166"/>
      <c r="N51" s="166"/>
      <c r="O51" s="166"/>
      <c r="P51" s="166"/>
      <c r="Q51" s="166"/>
      <c r="R51" s="166"/>
      <c r="S51" s="166"/>
      <c r="T51" s="166"/>
      <c r="U51" s="166"/>
      <c r="V51" s="166"/>
      <c r="W51" s="166"/>
      <c r="X51" s="166"/>
      <c r="Y51" s="166"/>
      <c r="Z51" s="166"/>
      <c r="AA51" s="166"/>
      <c r="AB51" s="166"/>
      <c r="AC51" s="166"/>
      <c r="AD51" s="166"/>
      <c r="AE51" s="166"/>
      <c r="AF51" s="166"/>
      <c r="AG51" s="166"/>
      <c r="AH51" s="166"/>
      <c r="AI51" s="166"/>
      <c r="AJ51" s="166"/>
      <c r="AK51" s="166"/>
      <c r="AL51" s="166"/>
      <c r="AM51" s="166"/>
      <c r="AN51" s="166"/>
      <c r="AO51" s="166"/>
      <c r="AP51" s="166"/>
      <c r="AQ51" s="166"/>
      <c r="AR51" s="166"/>
      <c r="AS51" s="166"/>
      <c r="AT51" s="166"/>
      <c r="AU51" s="166"/>
      <c r="AV51" s="166"/>
      <c r="AW51" s="166"/>
      <c r="AX51" s="166"/>
      <c r="AY51" s="166"/>
      <c r="AZ51" s="166"/>
      <c r="BA51" s="166"/>
      <c r="BB51" s="166"/>
      <c r="BC51" s="166"/>
      <c r="BD51" s="166"/>
      <c r="BE51" s="166"/>
      <c r="BF51" s="166"/>
      <c r="BG51" s="166"/>
      <c r="BH51" s="166"/>
      <c r="BI51" s="166"/>
      <c r="BJ51" s="166"/>
      <c r="BK51" s="166"/>
      <c r="BL51" s="166"/>
      <c r="BM51" s="166"/>
      <c r="BN51" s="166"/>
      <c r="BO51" s="166"/>
      <c r="BP51" s="11"/>
      <c r="BQ51" s="11"/>
    </row>
    <row r="52" spans="1:69">
      <c r="A52" s="17"/>
      <c r="B52" s="2">
        <v>646812</v>
      </c>
      <c r="C52" s="2" t="s">
        <v>76</v>
      </c>
      <c r="D52" s="30">
        <v>19</v>
      </c>
      <c r="E52" s="10">
        <f t="shared" si="0"/>
        <v>0.6333333333333333</v>
      </c>
      <c r="F52" s="76">
        <f t="shared" si="2"/>
        <v>748.25400791727031</v>
      </c>
      <c r="G52" s="80"/>
      <c r="H52" s="100">
        <f t="shared" si="1"/>
        <v>673.04039444793432</v>
      </c>
      <c r="I52" s="101"/>
      <c r="J52" s="164">
        <f>(15/60*D2)*1.25</f>
        <v>75.213613469336039</v>
      </c>
      <c r="K52" s="165"/>
      <c r="L52" s="166"/>
      <c r="M52" s="166"/>
      <c r="N52" s="166"/>
      <c r="O52" s="166"/>
      <c r="P52" s="166"/>
      <c r="Q52" s="166"/>
      <c r="R52" s="166"/>
      <c r="S52" s="166"/>
      <c r="T52" s="166"/>
      <c r="U52" s="166"/>
      <c r="V52" s="166"/>
      <c r="W52" s="166"/>
      <c r="X52" s="166"/>
      <c r="Y52" s="166"/>
      <c r="Z52" s="166"/>
      <c r="AA52" s="166"/>
      <c r="AB52" s="166"/>
      <c r="AC52" s="166"/>
      <c r="AD52" s="166"/>
      <c r="AE52" s="166"/>
      <c r="AF52" s="166"/>
      <c r="AG52" s="166"/>
      <c r="AH52" s="166"/>
      <c r="AI52" s="166"/>
      <c r="AJ52" s="166"/>
      <c r="AK52" s="166"/>
      <c r="AL52" s="166"/>
      <c r="AM52" s="166"/>
      <c r="AN52" s="166"/>
      <c r="AO52" s="166"/>
      <c r="AP52" s="166"/>
      <c r="AQ52" s="166"/>
      <c r="AR52" s="166"/>
      <c r="AS52" s="166"/>
      <c r="AT52" s="166"/>
      <c r="AU52" s="166"/>
      <c r="AV52" s="166"/>
      <c r="AW52" s="166"/>
      <c r="AX52" s="166"/>
      <c r="AY52" s="166"/>
      <c r="AZ52" s="166"/>
      <c r="BA52" s="166"/>
      <c r="BB52" s="166"/>
      <c r="BC52" s="166"/>
      <c r="BD52" s="166"/>
      <c r="BE52" s="166"/>
      <c r="BF52" s="166"/>
      <c r="BG52" s="166"/>
      <c r="BH52" s="166"/>
      <c r="BI52" s="166"/>
      <c r="BJ52" s="166"/>
      <c r="BK52" s="166"/>
      <c r="BL52" s="166"/>
      <c r="BM52" s="166"/>
      <c r="BN52" s="166"/>
      <c r="BO52" s="166"/>
      <c r="BP52" s="11"/>
      <c r="BQ52" s="11"/>
    </row>
    <row r="53" spans="1:69">
      <c r="A53" s="17"/>
      <c r="B53" s="2">
        <v>646812</v>
      </c>
      <c r="C53" s="2" t="s">
        <v>77</v>
      </c>
      <c r="D53" s="30">
        <v>19</v>
      </c>
      <c r="E53" s="10">
        <f t="shared" si="0"/>
        <v>0.6333333333333333</v>
      </c>
      <c r="F53" s="76">
        <f t="shared" si="2"/>
        <v>748.25400791727031</v>
      </c>
      <c r="G53" s="80"/>
      <c r="H53" s="100">
        <f t="shared" si="1"/>
        <v>673.04039444793432</v>
      </c>
      <c r="I53" s="101"/>
      <c r="J53" s="164">
        <f>(15/60*D2)*1.25</f>
        <v>75.213613469336039</v>
      </c>
      <c r="K53" s="165"/>
      <c r="L53" s="166"/>
      <c r="M53" s="166"/>
      <c r="N53" s="166"/>
      <c r="O53" s="166"/>
      <c r="P53" s="166"/>
      <c r="Q53" s="166"/>
      <c r="R53" s="166"/>
      <c r="S53" s="166"/>
      <c r="T53" s="166"/>
      <c r="U53" s="166"/>
      <c r="V53" s="166"/>
      <c r="W53" s="166"/>
      <c r="X53" s="166"/>
      <c r="Y53" s="166"/>
      <c r="Z53" s="166"/>
      <c r="AA53" s="166"/>
      <c r="AB53" s="166"/>
      <c r="AC53" s="166"/>
      <c r="AD53" s="166"/>
      <c r="AE53" s="166"/>
      <c r="AF53" s="166"/>
      <c r="AG53" s="166"/>
      <c r="AH53" s="166"/>
      <c r="AI53" s="166"/>
      <c r="AJ53" s="166"/>
      <c r="AK53" s="166"/>
      <c r="AL53" s="166"/>
      <c r="AM53" s="166"/>
      <c r="AN53" s="166"/>
      <c r="AO53" s="166"/>
      <c r="AP53" s="166"/>
      <c r="AQ53" s="166"/>
      <c r="AR53" s="166"/>
      <c r="AS53" s="166"/>
      <c r="AT53" s="166"/>
      <c r="AU53" s="166"/>
      <c r="AV53" s="166"/>
      <c r="AW53" s="166"/>
      <c r="AX53" s="166"/>
      <c r="AY53" s="166"/>
      <c r="AZ53" s="166"/>
      <c r="BA53" s="166"/>
      <c r="BB53" s="166"/>
      <c r="BC53" s="166"/>
      <c r="BD53" s="166"/>
      <c r="BE53" s="166"/>
      <c r="BF53" s="166"/>
      <c r="BG53" s="166"/>
      <c r="BH53" s="166"/>
      <c r="BI53" s="166"/>
      <c r="BJ53" s="166"/>
      <c r="BK53" s="166"/>
      <c r="BL53" s="166"/>
      <c r="BM53" s="166"/>
      <c r="BN53" s="166"/>
      <c r="BO53" s="166"/>
      <c r="BP53" s="11"/>
      <c r="BQ53" s="11"/>
    </row>
    <row r="54" spans="1:69">
      <c r="A54" s="17" t="s">
        <v>79</v>
      </c>
      <c r="B54" s="2">
        <v>646804</v>
      </c>
      <c r="C54" s="2" t="s">
        <v>78</v>
      </c>
      <c r="D54" s="30">
        <v>18</v>
      </c>
      <c r="E54" s="10">
        <f t="shared" si="0"/>
        <v>0.6</v>
      </c>
      <c r="F54" s="76">
        <f t="shared" si="2"/>
        <v>712.83082926211591</v>
      </c>
      <c r="G54" s="80"/>
      <c r="H54" s="100">
        <f t="shared" si="1"/>
        <v>637.61721579277992</v>
      </c>
      <c r="I54" s="101"/>
      <c r="J54" s="164">
        <f>(15/60*D2)*1.25</f>
        <v>75.213613469336039</v>
      </c>
      <c r="K54" s="165"/>
      <c r="L54" s="166"/>
      <c r="M54" s="166"/>
      <c r="N54" s="166"/>
      <c r="O54" s="166"/>
      <c r="P54" s="166"/>
      <c r="Q54" s="166"/>
      <c r="R54" s="166"/>
      <c r="S54" s="166"/>
      <c r="T54" s="166"/>
      <c r="U54" s="166"/>
      <c r="V54" s="166"/>
      <c r="W54" s="166"/>
      <c r="X54" s="166"/>
      <c r="Y54" s="166"/>
      <c r="Z54" s="166"/>
      <c r="AA54" s="166"/>
      <c r="AB54" s="166"/>
      <c r="AC54" s="166"/>
      <c r="AD54" s="166"/>
      <c r="AE54" s="166"/>
      <c r="AF54" s="166"/>
      <c r="AG54" s="166"/>
      <c r="AH54" s="166"/>
      <c r="AI54" s="166"/>
      <c r="AJ54" s="166"/>
      <c r="AK54" s="166"/>
      <c r="AL54" s="166"/>
      <c r="AM54" s="166"/>
      <c r="AN54" s="166"/>
      <c r="AO54" s="166"/>
      <c r="AP54" s="166"/>
      <c r="AQ54" s="166"/>
      <c r="AR54" s="166"/>
      <c r="AS54" s="166"/>
      <c r="AT54" s="166"/>
      <c r="AU54" s="166"/>
      <c r="AV54" s="166"/>
      <c r="AW54" s="166"/>
      <c r="AX54" s="166"/>
      <c r="AY54" s="166"/>
      <c r="AZ54" s="166"/>
      <c r="BA54" s="166"/>
      <c r="BB54" s="166"/>
      <c r="BC54" s="166"/>
      <c r="BD54" s="166"/>
      <c r="BE54" s="166"/>
      <c r="BF54" s="166"/>
      <c r="BG54" s="166"/>
      <c r="BH54" s="166"/>
      <c r="BI54" s="166"/>
      <c r="BJ54" s="166"/>
      <c r="BK54" s="166"/>
      <c r="BL54" s="166"/>
      <c r="BM54" s="166"/>
      <c r="BN54" s="166"/>
      <c r="BO54" s="166"/>
      <c r="BP54" s="11"/>
      <c r="BQ54" s="11"/>
    </row>
    <row r="55" spans="1:69">
      <c r="A55" s="17"/>
      <c r="B55" s="2">
        <v>646804</v>
      </c>
      <c r="C55" s="2" t="s">
        <v>80</v>
      </c>
      <c r="D55" s="30">
        <v>27</v>
      </c>
      <c r="E55" s="10">
        <f t="shared" si="0"/>
        <v>0.9</v>
      </c>
      <c r="F55" s="76">
        <f t="shared" si="2"/>
        <v>1031.6394371585059</v>
      </c>
      <c r="G55" s="80"/>
      <c r="H55" s="100">
        <f>($D55*2*($D$17+$D$12)+$E55*$D$6)*1.25</f>
        <v>956.42582368916987</v>
      </c>
      <c r="I55" s="101"/>
      <c r="J55" s="164">
        <f>(15/60*D2)*1.25</f>
        <v>75.213613469336039</v>
      </c>
      <c r="K55" s="165"/>
      <c r="L55" s="166"/>
      <c r="M55" s="166"/>
      <c r="N55" s="166"/>
      <c r="O55" s="166"/>
      <c r="P55" s="166"/>
      <c r="Q55" s="166"/>
      <c r="R55" s="166"/>
      <c r="S55" s="166"/>
      <c r="T55" s="166"/>
      <c r="U55" s="166"/>
      <c r="V55" s="166"/>
      <c r="W55" s="166"/>
      <c r="X55" s="166"/>
      <c r="Y55" s="166"/>
      <c r="Z55" s="166"/>
      <c r="AA55" s="166"/>
      <c r="AB55" s="166"/>
      <c r="AC55" s="166"/>
      <c r="AD55" s="166"/>
      <c r="AE55" s="166"/>
      <c r="AF55" s="166"/>
      <c r="AG55" s="166"/>
      <c r="AH55" s="166"/>
      <c r="AI55" s="166"/>
      <c r="AJ55" s="166"/>
      <c r="AK55" s="166"/>
      <c r="AL55" s="166"/>
      <c r="AM55" s="166"/>
      <c r="AN55" s="166"/>
      <c r="AO55" s="166"/>
      <c r="AP55" s="166"/>
      <c r="AQ55" s="166"/>
      <c r="AR55" s="166"/>
      <c r="AS55" s="166"/>
      <c r="AT55" s="166"/>
      <c r="AU55" s="166"/>
      <c r="AV55" s="166"/>
      <c r="AW55" s="166"/>
      <c r="AX55" s="166"/>
      <c r="AY55" s="166"/>
      <c r="AZ55" s="166"/>
      <c r="BA55" s="166"/>
      <c r="BB55" s="166"/>
      <c r="BC55" s="166"/>
      <c r="BD55" s="166"/>
      <c r="BE55" s="166"/>
      <c r="BF55" s="166"/>
      <c r="BG55" s="166"/>
      <c r="BH55" s="166"/>
      <c r="BI55" s="166"/>
      <c r="BJ55" s="166"/>
      <c r="BK55" s="166"/>
      <c r="BL55" s="166"/>
      <c r="BM55" s="166"/>
      <c r="BN55" s="166"/>
      <c r="BO55" s="166"/>
      <c r="BP55" s="11"/>
      <c r="BQ55" s="11"/>
    </row>
    <row r="56" spans="1:69">
      <c r="A56" s="17" t="s">
        <v>81</v>
      </c>
      <c r="B56" s="2">
        <v>646805</v>
      </c>
      <c r="C56" s="2" t="s">
        <v>82</v>
      </c>
      <c r="D56" s="30">
        <v>37</v>
      </c>
      <c r="E56" s="10">
        <f t="shared" si="0"/>
        <v>1.2333333333333334</v>
      </c>
      <c r="F56" s="76">
        <f t="shared" si="2"/>
        <v>1385.8712237100503</v>
      </c>
      <c r="G56" s="80"/>
      <c r="H56" s="100">
        <f t="shared" si="1"/>
        <v>1310.6576102407141</v>
      </c>
      <c r="I56" s="101"/>
      <c r="J56" s="164">
        <f>(15/60*D2)*1.25</f>
        <v>75.213613469336039</v>
      </c>
      <c r="K56" s="165"/>
      <c r="L56" s="166"/>
      <c r="M56" s="166"/>
      <c r="N56" s="166"/>
      <c r="O56" s="166"/>
      <c r="P56" s="166"/>
      <c r="Q56" s="166"/>
      <c r="R56" s="166"/>
      <c r="S56" s="166"/>
      <c r="T56" s="166"/>
      <c r="U56" s="166"/>
      <c r="V56" s="166"/>
      <c r="W56" s="166"/>
      <c r="X56" s="166"/>
      <c r="Y56" s="166"/>
      <c r="Z56" s="166"/>
      <c r="AA56" s="166"/>
      <c r="AB56" s="166"/>
      <c r="AC56" s="166"/>
      <c r="AD56" s="166"/>
      <c r="AE56" s="166"/>
      <c r="AF56" s="166"/>
      <c r="AG56" s="166"/>
      <c r="AH56" s="166"/>
      <c r="AI56" s="166"/>
      <c r="AJ56" s="166"/>
      <c r="AK56" s="166"/>
      <c r="AL56" s="166"/>
      <c r="AM56" s="166"/>
      <c r="AN56" s="166"/>
      <c r="AO56" s="166"/>
      <c r="AP56" s="166"/>
      <c r="AQ56" s="166"/>
      <c r="AR56" s="166"/>
      <c r="AS56" s="166"/>
      <c r="AT56" s="166"/>
      <c r="AU56" s="166"/>
      <c r="AV56" s="166"/>
      <c r="AW56" s="166"/>
      <c r="AX56" s="166"/>
      <c r="AY56" s="166"/>
      <c r="AZ56" s="166"/>
      <c r="BA56" s="166"/>
      <c r="BB56" s="166"/>
      <c r="BC56" s="166"/>
      <c r="BD56" s="166"/>
      <c r="BE56" s="166"/>
      <c r="BF56" s="166"/>
      <c r="BG56" s="166"/>
      <c r="BH56" s="166"/>
      <c r="BI56" s="166"/>
      <c r="BJ56" s="166"/>
      <c r="BK56" s="166"/>
      <c r="BL56" s="166"/>
      <c r="BM56" s="166"/>
      <c r="BN56" s="166"/>
      <c r="BO56" s="166"/>
      <c r="BP56" s="11"/>
      <c r="BQ56" s="11"/>
    </row>
    <row r="57" spans="1:69">
      <c r="A57" s="17"/>
      <c r="B57" s="2">
        <v>646805</v>
      </c>
      <c r="C57" s="2" t="s">
        <v>83</v>
      </c>
      <c r="D57" s="30">
        <v>44</v>
      </c>
      <c r="E57" s="10">
        <f t="shared" si="0"/>
        <v>1.4666666666666666</v>
      </c>
      <c r="F57" s="76">
        <f t="shared" si="2"/>
        <v>1633.833474296131</v>
      </c>
      <c r="G57" s="80"/>
      <c r="H57" s="100">
        <f t="shared" si="1"/>
        <v>1558.6198608267953</v>
      </c>
      <c r="I57" s="101"/>
      <c r="J57" s="164">
        <f>(15/60*D2)*1.25</f>
        <v>75.213613469336039</v>
      </c>
      <c r="K57" s="165"/>
      <c r="L57" s="166"/>
      <c r="M57" s="166"/>
      <c r="N57" s="166"/>
      <c r="O57" s="166"/>
      <c r="P57" s="166"/>
      <c r="Q57" s="166"/>
      <c r="R57" s="166"/>
      <c r="S57" s="166"/>
      <c r="T57" s="166"/>
      <c r="U57" s="166"/>
      <c r="V57" s="166"/>
      <c r="W57" s="166"/>
      <c r="X57" s="166"/>
      <c r="Y57" s="166"/>
      <c r="Z57" s="166"/>
      <c r="AA57" s="166"/>
      <c r="AB57" s="166"/>
      <c r="AC57" s="166"/>
      <c r="AD57" s="166"/>
      <c r="AE57" s="166"/>
      <c r="AF57" s="166"/>
      <c r="AG57" s="166"/>
      <c r="AH57" s="166"/>
      <c r="AI57" s="166"/>
      <c r="AJ57" s="166"/>
      <c r="AK57" s="166"/>
      <c r="AL57" s="166"/>
      <c r="AM57" s="166"/>
      <c r="AN57" s="166"/>
      <c r="AO57" s="166"/>
      <c r="AP57" s="166"/>
      <c r="AQ57" s="166"/>
      <c r="AR57" s="166"/>
      <c r="AS57" s="166"/>
      <c r="AT57" s="166"/>
      <c r="AU57" s="166"/>
      <c r="AV57" s="166"/>
      <c r="AW57" s="166"/>
      <c r="AX57" s="166"/>
      <c r="AY57" s="166"/>
      <c r="AZ57" s="166"/>
      <c r="BA57" s="166"/>
      <c r="BB57" s="166"/>
      <c r="BC57" s="166"/>
      <c r="BD57" s="166"/>
      <c r="BE57" s="166"/>
      <c r="BF57" s="166"/>
      <c r="BG57" s="166"/>
      <c r="BH57" s="166"/>
      <c r="BI57" s="166"/>
      <c r="BJ57" s="166"/>
      <c r="BK57" s="166"/>
      <c r="BL57" s="166"/>
      <c r="BM57" s="166"/>
      <c r="BN57" s="166"/>
      <c r="BO57" s="166"/>
      <c r="BP57" s="11"/>
      <c r="BQ57" s="11"/>
    </row>
    <row r="58" spans="1:69">
      <c r="A58" s="17"/>
      <c r="B58" s="2">
        <v>646811</v>
      </c>
      <c r="C58" s="2" t="s">
        <v>84</v>
      </c>
      <c r="D58" s="30">
        <v>35</v>
      </c>
      <c r="E58" s="10">
        <f t="shared" si="0"/>
        <v>1.1666666666666667</v>
      </c>
      <c r="F58" s="76">
        <f t="shared" si="2"/>
        <v>1315.0248663997413</v>
      </c>
      <c r="G58" s="80"/>
      <c r="H58" s="100">
        <f t="shared" si="1"/>
        <v>1239.8112529304053</v>
      </c>
      <c r="I58" s="101"/>
      <c r="J58" s="164">
        <f>(15/60*D2)*1.25</f>
        <v>75.213613469336039</v>
      </c>
      <c r="K58" s="167"/>
      <c r="L58" s="29"/>
      <c r="M58" s="29"/>
      <c r="N58" s="29"/>
      <c r="O58" s="29"/>
      <c r="P58" s="29"/>
      <c r="Q58" s="29"/>
      <c r="R58" s="29"/>
      <c r="S58" s="29"/>
      <c r="T58" s="29"/>
      <c r="U58" s="29"/>
      <c r="V58" s="29"/>
      <c r="W58" s="29"/>
      <c r="X58" s="29"/>
      <c r="Y58" s="29"/>
      <c r="Z58" s="29"/>
      <c r="AA58" s="29"/>
      <c r="AB58" s="29"/>
      <c r="AC58" s="29"/>
      <c r="AD58" s="29"/>
      <c r="AE58" s="29"/>
      <c r="AF58" s="29"/>
      <c r="AG58" s="29"/>
      <c r="AH58" s="29"/>
      <c r="AI58" s="29"/>
      <c r="AJ58" s="29"/>
      <c r="AK58" s="29"/>
      <c r="AL58" s="29"/>
      <c r="AM58" s="29"/>
      <c r="AN58" s="29"/>
      <c r="AO58" s="29"/>
      <c r="AP58" s="29"/>
      <c r="AQ58" s="29"/>
      <c r="AR58" s="29"/>
      <c r="AS58" s="29"/>
      <c r="AT58" s="29"/>
      <c r="AU58" s="29"/>
      <c r="AV58" s="29"/>
      <c r="AW58" s="29"/>
      <c r="AX58" s="29"/>
      <c r="AY58" s="29"/>
      <c r="AZ58" s="29"/>
      <c r="BA58" s="29"/>
      <c r="BB58" s="29"/>
      <c r="BC58" s="29"/>
      <c r="BD58" s="29"/>
      <c r="BE58" s="29"/>
      <c r="BF58" s="29"/>
      <c r="BG58" s="29"/>
      <c r="BH58" s="29"/>
      <c r="BI58" s="29"/>
      <c r="BJ58" s="29"/>
      <c r="BK58" s="29"/>
      <c r="BL58" s="29"/>
      <c r="BM58" s="29"/>
      <c r="BN58" s="29"/>
      <c r="BO58" s="29"/>
      <c r="BP58" s="11"/>
      <c r="BQ58" s="11"/>
    </row>
    <row r="59" spans="1:69">
      <c r="A59" s="17"/>
      <c r="B59" s="2">
        <v>646811</v>
      </c>
      <c r="C59" s="2" t="s">
        <v>85</v>
      </c>
      <c r="D59" s="30">
        <v>44</v>
      </c>
      <c r="E59" s="10">
        <f t="shared" si="0"/>
        <v>1.4666666666666666</v>
      </c>
      <c r="F59" s="76">
        <f t="shared" si="2"/>
        <v>1633.833474296131</v>
      </c>
      <c r="G59" s="80"/>
      <c r="H59" s="100">
        <f t="shared" si="1"/>
        <v>1558.6198608267953</v>
      </c>
      <c r="I59" s="101"/>
      <c r="J59" s="164">
        <f>(15/60*D2)*1.25</f>
        <v>75.213613469336039</v>
      </c>
      <c r="K59" s="167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  <c r="AK59" s="29"/>
      <c r="AL59" s="29"/>
      <c r="AM59" s="29"/>
      <c r="AN59" s="29"/>
      <c r="AO59" s="29"/>
      <c r="AP59" s="29"/>
      <c r="AQ59" s="29"/>
      <c r="AR59" s="29"/>
      <c r="AS59" s="29"/>
      <c r="AT59" s="29"/>
      <c r="AU59" s="29"/>
      <c r="AV59" s="29"/>
      <c r="AW59" s="29"/>
      <c r="AX59" s="29"/>
      <c r="AY59" s="29"/>
      <c r="AZ59" s="29"/>
      <c r="BA59" s="29"/>
      <c r="BB59" s="29"/>
      <c r="BC59" s="29"/>
      <c r="BD59" s="29"/>
      <c r="BE59" s="29"/>
      <c r="BF59" s="29"/>
      <c r="BG59" s="29"/>
      <c r="BH59" s="29"/>
      <c r="BI59" s="29"/>
      <c r="BJ59" s="29"/>
      <c r="BK59" s="29"/>
      <c r="BL59" s="29"/>
      <c r="BM59" s="29"/>
      <c r="BN59" s="29"/>
      <c r="BO59" s="29"/>
      <c r="BP59" s="11"/>
      <c r="BQ59" s="11"/>
    </row>
    <row r="60" spans="1:69">
      <c r="A60" s="17"/>
      <c r="B60" s="2">
        <v>646811</v>
      </c>
      <c r="C60" s="2" t="s">
        <v>86</v>
      </c>
      <c r="D60" s="30">
        <v>36</v>
      </c>
      <c r="E60" s="10">
        <f t="shared" si="0"/>
        <v>1.2</v>
      </c>
      <c r="F60" s="76">
        <f t="shared" si="2"/>
        <v>1350.4480450548956</v>
      </c>
      <c r="G60" s="80"/>
      <c r="H60" s="100">
        <f t="shared" si="1"/>
        <v>1275.2344315855598</v>
      </c>
      <c r="I60" s="101"/>
      <c r="J60" s="164">
        <f>(15/60*D2)*1.25</f>
        <v>75.213613469336039</v>
      </c>
      <c r="K60" s="165"/>
      <c r="L60" s="166"/>
      <c r="M60" s="166"/>
      <c r="N60" s="166"/>
      <c r="O60" s="166"/>
      <c r="P60" s="166"/>
      <c r="Q60" s="166"/>
      <c r="R60" s="166"/>
      <c r="S60" s="166"/>
      <c r="T60" s="166"/>
      <c r="U60" s="166"/>
      <c r="V60" s="166"/>
      <c r="W60" s="166"/>
      <c r="X60" s="166"/>
      <c r="Y60" s="166"/>
      <c r="Z60" s="166"/>
      <c r="AA60" s="166"/>
      <c r="AB60" s="166"/>
      <c r="AC60" s="166"/>
      <c r="AD60" s="166"/>
      <c r="AE60" s="166"/>
      <c r="AF60" s="166"/>
      <c r="AG60" s="166"/>
      <c r="AH60" s="166"/>
      <c r="AI60" s="166"/>
      <c r="AJ60" s="166"/>
      <c r="AK60" s="166"/>
      <c r="AL60" s="166"/>
      <c r="AM60" s="166"/>
      <c r="AN60" s="166"/>
      <c r="AO60" s="166"/>
      <c r="AP60" s="166"/>
      <c r="AQ60" s="166"/>
      <c r="AR60" s="166"/>
      <c r="AS60" s="166"/>
      <c r="AT60" s="166"/>
      <c r="AU60" s="166"/>
      <c r="AV60" s="166"/>
      <c r="AW60" s="166"/>
      <c r="AX60" s="166"/>
      <c r="AY60" s="166"/>
      <c r="AZ60" s="166"/>
      <c r="BA60" s="166"/>
      <c r="BB60" s="166"/>
      <c r="BC60" s="166"/>
      <c r="BD60" s="166"/>
      <c r="BE60" s="166"/>
      <c r="BF60" s="166"/>
      <c r="BG60" s="166"/>
      <c r="BH60" s="166"/>
      <c r="BI60" s="166"/>
      <c r="BJ60" s="166"/>
      <c r="BK60" s="166"/>
      <c r="BL60" s="166"/>
      <c r="BM60" s="166"/>
      <c r="BN60" s="166"/>
      <c r="BO60" s="166"/>
      <c r="BP60" s="11"/>
      <c r="BQ60" s="11"/>
    </row>
    <row r="61" spans="1:69">
      <c r="A61" s="17"/>
      <c r="B61" s="2">
        <v>646811</v>
      </c>
      <c r="C61" s="2" t="s">
        <v>87</v>
      </c>
      <c r="D61" s="30">
        <v>41</v>
      </c>
      <c r="E61" s="10">
        <f t="shared" si="0"/>
        <v>1.3666666666666667</v>
      </c>
      <c r="F61" s="76">
        <f t="shared" si="2"/>
        <v>1527.563938330668</v>
      </c>
      <c r="G61" s="80"/>
      <c r="H61" s="100">
        <f t="shared" si="1"/>
        <v>1452.3503248613317</v>
      </c>
      <c r="I61" s="101"/>
      <c r="J61" s="164">
        <f>(15/60*D2)*1.25</f>
        <v>75.213613469336039</v>
      </c>
      <c r="K61" s="165"/>
      <c r="L61" s="166"/>
      <c r="M61" s="166"/>
      <c r="N61" s="166"/>
      <c r="O61" s="166"/>
      <c r="P61" s="166"/>
      <c r="Q61" s="166"/>
      <c r="R61" s="166"/>
      <c r="S61" s="166"/>
      <c r="T61" s="166"/>
      <c r="U61" s="166"/>
      <c r="V61" s="166"/>
      <c r="W61" s="166"/>
      <c r="X61" s="166"/>
      <c r="Y61" s="166"/>
      <c r="Z61" s="166"/>
      <c r="AA61" s="166"/>
      <c r="AB61" s="166"/>
      <c r="AC61" s="166"/>
      <c r="AD61" s="166"/>
      <c r="AE61" s="166"/>
      <c r="AF61" s="166"/>
      <c r="AG61" s="166"/>
      <c r="AH61" s="166"/>
      <c r="AI61" s="166"/>
      <c r="AJ61" s="166"/>
      <c r="AK61" s="166"/>
      <c r="AL61" s="166"/>
      <c r="AM61" s="166"/>
      <c r="AN61" s="166"/>
      <c r="AO61" s="166"/>
      <c r="AP61" s="166"/>
      <c r="AQ61" s="166"/>
      <c r="AR61" s="166"/>
      <c r="AS61" s="166"/>
      <c r="AT61" s="166"/>
      <c r="AU61" s="166"/>
      <c r="AV61" s="166"/>
      <c r="AW61" s="166"/>
      <c r="AX61" s="166"/>
      <c r="AY61" s="166"/>
      <c r="AZ61" s="166"/>
      <c r="BA61" s="166"/>
      <c r="BB61" s="166"/>
      <c r="BC61" s="166"/>
      <c r="BD61" s="166"/>
      <c r="BE61" s="166"/>
      <c r="BF61" s="166"/>
      <c r="BG61" s="166"/>
      <c r="BH61" s="166"/>
      <c r="BI61" s="166"/>
      <c r="BJ61" s="166"/>
      <c r="BK61" s="166"/>
      <c r="BL61" s="166"/>
      <c r="BM61" s="166"/>
      <c r="BN61" s="166"/>
      <c r="BO61" s="166"/>
      <c r="BP61" s="11"/>
      <c r="BQ61" s="11"/>
    </row>
    <row r="62" spans="1:69">
      <c r="A62" s="17" t="s">
        <v>88</v>
      </c>
      <c r="B62" s="2">
        <v>646822</v>
      </c>
      <c r="C62" s="2" t="s">
        <v>89</v>
      </c>
      <c r="D62" s="30">
        <v>61</v>
      </c>
      <c r="E62" s="10">
        <f t="shared" si="0"/>
        <v>2.0333333333333332</v>
      </c>
      <c r="F62" s="76">
        <f t="shared" si="2"/>
        <v>2236.0275114337564</v>
      </c>
      <c r="G62" s="80"/>
      <c r="H62" s="100">
        <f t="shared" si="1"/>
        <v>2160.8138979644209</v>
      </c>
      <c r="I62" s="101"/>
      <c r="J62" s="164">
        <f>(15/60*D2)*1.25</f>
        <v>75.213613469336039</v>
      </c>
      <c r="K62" s="165"/>
      <c r="L62" s="166"/>
      <c r="M62" s="166"/>
      <c r="N62" s="166"/>
      <c r="O62" s="166"/>
      <c r="P62" s="166"/>
      <c r="Q62" s="166"/>
      <c r="R62" s="166"/>
      <c r="S62" s="166"/>
      <c r="T62" s="166"/>
      <c r="U62" s="166"/>
      <c r="V62" s="166"/>
      <c r="W62" s="166"/>
      <c r="X62" s="166"/>
      <c r="Y62" s="166"/>
      <c r="Z62" s="166"/>
      <c r="AA62" s="166"/>
      <c r="AB62" s="166"/>
      <c r="AC62" s="166"/>
      <c r="AD62" s="166"/>
      <c r="AE62" s="166"/>
      <c r="AF62" s="166"/>
      <c r="AG62" s="166"/>
      <c r="AH62" s="166"/>
      <c r="AI62" s="166"/>
      <c r="AJ62" s="166"/>
      <c r="AK62" s="166"/>
      <c r="AL62" s="166"/>
      <c r="AM62" s="166"/>
      <c r="AN62" s="166"/>
      <c r="AO62" s="166"/>
      <c r="AP62" s="166"/>
      <c r="AQ62" s="166"/>
      <c r="AR62" s="166"/>
      <c r="AS62" s="166"/>
      <c r="AT62" s="166"/>
      <c r="AU62" s="166"/>
      <c r="AV62" s="166"/>
      <c r="AW62" s="166"/>
      <c r="AX62" s="166"/>
      <c r="AY62" s="166"/>
      <c r="AZ62" s="166"/>
      <c r="BA62" s="166"/>
      <c r="BB62" s="166"/>
      <c r="BC62" s="166"/>
      <c r="BD62" s="166"/>
      <c r="BE62" s="166"/>
      <c r="BF62" s="166"/>
      <c r="BG62" s="166"/>
      <c r="BH62" s="166"/>
      <c r="BI62" s="166"/>
      <c r="BJ62" s="166"/>
      <c r="BK62" s="166"/>
      <c r="BL62" s="166"/>
      <c r="BM62" s="166"/>
      <c r="BN62" s="166"/>
      <c r="BO62" s="166"/>
      <c r="BP62" s="11"/>
      <c r="BQ62" s="11"/>
    </row>
    <row r="63" spans="1:69">
      <c r="A63" s="17"/>
      <c r="B63" s="2">
        <v>646822</v>
      </c>
      <c r="C63" s="2" t="s">
        <v>90</v>
      </c>
      <c r="D63" s="30">
        <v>66</v>
      </c>
      <c r="E63" s="10">
        <f t="shared" si="0"/>
        <v>2.2000000000000002</v>
      </c>
      <c r="F63" s="76">
        <f t="shared" si="2"/>
        <v>2413.143404709529</v>
      </c>
      <c r="G63" s="80"/>
      <c r="H63" s="100">
        <f t="shared" si="1"/>
        <v>2337.9297912401926</v>
      </c>
      <c r="I63" s="101"/>
      <c r="J63" s="164">
        <f>(15/60*D2)*1.25</f>
        <v>75.213613469336039</v>
      </c>
      <c r="K63" s="165"/>
      <c r="L63" s="166"/>
      <c r="M63" s="166"/>
      <c r="N63" s="166"/>
      <c r="O63" s="166"/>
      <c r="P63" s="166"/>
      <c r="Q63" s="166"/>
      <c r="R63" s="166"/>
      <c r="S63" s="166"/>
      <c r="T63" s="166"/>
      <c r="U63" s="166"/>
      <c r="V63" s="166"/>
      <c r="W63" s="166"/>
      <c r="X63" s="166"/>
      <c r="Y63" s="166"/>
      <c r="Z63" s="166"/>
      <c r="AA63" s="166"/>
      <c r="AB63" s="166"/>
      <c r="AC63" s="166"/>
      <c r="AD63" s="166"/>
      <c r="AE63" s="166"/>
      <c r="AF63" s="166"/>
      <c r="AG63" s="166"/>
      <c r="AH63" s="166"/>
      <c r="AI63" s="166"/>
      <c r="AJ63" s="166"/>
      <c r="AK63" s="166"/>
      <c r="AL63" s="166"/>
      <c r="AM63" s="166"/>
      <c r="AN63" s="166"/>
      <c r="AO63" s="166"/>
      <c r="AP63" s="166"/>
      <c r="AQ63" s="166"/>
      <c r="AR63" s="166"/>
      <c r="AS63" s="166"/>
      <c r="AT63" s="166"/>
      <c r="AU63" s="166"/>
      <c r="AV63" s="166"/>
      <c r="AW63" s="166"/>
      <c r="AX63" s="166"/>
      <c r="AY63" s="166"/>
      <c r="AZ63" s="166"/>
      <c r="BA63" s="166"/>
      <c r="BB63" s="166"/>
      <c r="BC63" s="166"/>
      <c r="BD63" s="166"/>
      <c r="BE63" s="166"/>
      <c r="BF63" s="166"/>
      <c r="BG63" s="166"/>
      <c r="BH63" s="166"/>
      <c r="BI63" s="166"/>
      <c r="BJ63" s="166"/>
      <c r="BK63" s="166"/>
      <c r="BL63" s="166"/>
      <c r="BM63" s="166"/>
      <c r="BN63" s="166"/>
      <c r="BO63" s="166"/>
      <c r="BP63" s="11"/>
      <c r="BQ63" s="11"/>
    </row>
    <row r="64" spans="1:69">
      <c r="A64" s="17"/>
      <c r="B64" s="2">
        <v>646822</v>
      </c>
      <c r="C64" s="2" t="s">
        <v>91</v>
      </c>
      <c r="D64" s="30">
        <v>65</v>
      </c>
      <c r="E64" s="10">
        <f t="shared" si="0"/>
        <v>2.1666666666666665</v>
      </c>
      <c r="F64" s="76">
        <f t="shared" si="2"/>
        <v>2377.7202260543745</v>
      </c>
      <c r="G64" s="80"/>
      <c r="H64" s="100">
        <f t="shared" si="1"/>
        <v>2302.5066125850385</v>
      </c>
      <c r="I64" s="101"/>
      <c r="J64" s="164">
        <f>(15/60*D2)*1.25</f>
        <v>75.213613469336039</v>
      </c>
      <c r="K64" s="165"/>
      <c r="L64" s="166"/>
      <c r="M64" s="166"/>
      <c r="N64" s="166"/>
      <c r="O64" s="166"/>
      <c r="P64" s="166"/>
      <c r="Q64" s="166"/>
      <c r="R64" s="166"/>
      <c r="S64" s="166"/>
      <c r="T64" s="166"/>
      <c r="U64" s="166"/>
      <c r="V64" s="166"/>
      <c r="W64" s="166"/>
      <c r="X64" s="166"/>
      <c r="Y64" s="166"/>
      <c r="Z64" s="166"/>
      <c r="AA64" s="166"/>
      <c r="AB64" s="166"/>
      <c r="AC64" s="166"/>
      <c r="AD64" s="166"/>
      <c r="AE64" s="166"/>
      <c r="AF64" s="166"/>
      <c r="AG64" s="166"/>
      <c r="AH64" s="166"/>
      <c r="AI64" s="166"/>
      <c r="AJ64" s="166"/>
      <c r="AK64" s="166"/>
      <c r="AL64" s="166"/>
      <c r="AM64" s="166"/>
      <c r="AN64" s="166"/>
      <c r="AO64" s="166"/>
      <c r="AP64" s="166"/>
      <c r="AQ64" s="166"/>
      <c r="AR64" s="166"/>
      <c r="AS64" s="166"/>
      <c r="AT64" s="166"/>
      <c r="AU64" s="166"/>
      <c r="AV64" s="166"/>
      <c r="AW64" s="166"/>
      <c r="AX64" s="166"/>
      <c r="AY64" s="166"/>
      <c r="AZ64" s="166"/>
      <c r="BA64" s="166"/>
      <c r="BB64" s="166"/>
      <c r="BC64" s="166"/>
      <c r="BD64" s="166"/>
      <c r="BE64" s="166"/>
      <c r="BF64" s="166"/>
      <c r="BG64" s="166"/>
      <c r="BH64" s="166"/>
      <c r="BI64" s="166"/>
      <c r="BJ64" s="166"/>
      <c r="BK64" s="166"/>
      <c r="BL64" s="166"/>
      <c r="BM64" s="166"/>
      <c r="BN64" s="166"/>
      <c r="BO64" s="166"/>
      <c r="BP64" s="11"/>
      <c r="BQ64" s="11"/>
    </row>
    <row r="65" spans="1:69">
      <c r="A65" s="17"/>
      <c r="B65" s="2">
        <v>646822</v>
      </c>
      <c r="C65" s="2" t="s">
        <v>92</v>
      </c>
      <c r="D65" s="30">
        <v>71</v>
      </c>
      <c r="E65" s="10">
        <f t="shared" si="0"/>
        <v>2.3666666666666667</v>
      </c>
      <c r="F65" s="76">
        <f t="shared" si="2"/>
        <v>2590.2592979853011</v>
      </c>
      <c r="G65" s="80"/>
      <c r="H65" s="100">
        <f t="shared" si="1"/>
        <v>2515.0456845159651</v>
      </c>
      <c r="I65" s="101"/>
      <c r="J65" s="164">
        <f>(15/60*D2)*1.25</f>
        <v>75.213613469336039</v>
      </c>
      <c r="K65" s="165"/>
      <c r="L65" s="166"/>
      <c r="M65" s="166"/>
      <c r="N65" s="166"/>
      <c r="O65" s="166"/>
      <c r="P65" s="166"/>
      <c r="Q65" s="166"/>
      <c r="R65" s="166"/>
      <c r="S65" s="166"/>
      <c r="T65" s="166"/>
      <c r="U65" s="166"/>
      <c r="V65" s="166"/>
      <c r="W65" s="166"/>
      <c r="X65" s="166"/>
      <c r="Y65" s="166"/>
      <c r="Z65" s="166"/>
      <c r="AA65" s="166"/>
      <c r="AB65" s="166"/>
      <c r="AC65" s="166"/>
      <c r="AD65" s="166"/>
      <c r="AE65" s="166"/>
      <c r="AF65" s="166"/>
      <c r="AG65" s="166"/>
      <c r="AH65" s="166"/>
      <c r="AI65" s="166"/>
      <c r="AJ65" s="166"/>
      <c r="AK65" s="166"/>
      <c r="AL65" s="166"/>
      <c r="AM65" s="166"/>
      <c r="AN65" s="166"/>
      <c r="AO65" s="166"/>
      <c r="AP65" s="166"/>
      <c r="AQ65" s="166"/>
      <c r="AR65" s="166"/>
      <c r="AS65" s="166"/>
      <c r="AT65" s="166"/>
      <c r="AU65" s="166"/>
      <c r="AV65" s="166"/>
      <c r="AW65" s="166"/>
      <c r="AX65" s="166"/>
      <c r="AY65" s="166"/>
      <c r="AZ65" s="166"/>
      <c r="BA65" s="166"/>
      <c r="BB65" s="166"/>
      <c r="BC65" s="166"/>
      <c r="BD65" s="166"/>
      <c r="BE65" s="166"/>
      <c r="BF65" s="166"/>
      <c r="BG65" s="166"/>
      <c r="BH65" s="166"/>
      <c r="BI65" s="166"/>
      <c r="BJ65" s="166"/>
      <c r="BK65" s="166"/>
      <c r="BL65" s="166"/>
      <c r="BM65" s="166"/>
      <c r="BN65" s="166"/>
      <c r="BO65" s="166"/>
      <c r="BP65" s="11"/>
      <c r="BQ65" s="11"/>
    </row>
    <row r="66" spans="1:69">
      <c r="A66" s="17" t="s">
        <v>93</v>
      </c>
      <c r="B66" s="2">
        <v>646820</v>
      </c>
      <c r="C66" s="2" t="s">
        <v>94</v>
      </c>
      <c r="D66" s="30">
        <v>55</v>
      </c>
      <c r="E66" s="10">
        <f t="shared" si="0"/>
        <v>1.8333333333333333</v>
      </c>
      <c r="F66" s="76">
        <f t="shared" si="2"/>
        <v>2023.4884395028303</v>
      </c>
      <c r="G66" s="80"/>
      <c r="H66" s="100">
        <f t="shared" si="1"/>
        <v>1948.274826033494</v>
      </c>
      <c r="I66" s="101"/>
      <c r="J66" s="164">
        <f>(15/60*D2)*1.25</f>
        <v>75.213613469336039</v>
      </c>
      <c r="K66" s="165"/>
      <c r="L66" s="166"/>
      <c r="M66" s="166"/>
      <c r="N66" s="166"/>
      <c r="O66" s="166"/>
      <c r="P66" s="166"/>
      <c r="Q66" s="166"/>
      <c r="R66" s="166"/>
      <c r="S66" s="166"/>
      <c r="T66" s="166"/>
      <c r="U66" s="166"/>
      <c r="V66" s="166"/>
      <c r="W66" s="166"/>
      <c r="X66" s="166"/>
      <c r="Y66" s="166"/>
      <c r="Z66" s="166"/>
      <c r="AA66" s="166"/>
      <c r="AB66" s="166"/>
      <c r="AC66" s="166"/>
      <c r="AD66" s="166"/>
      <c r="AE66" s="166"/>
      <c r="AF66" s="166"/>
      <c r="AG66" s="166"/>
      <c r="AH66" s="166"/>
      <c r="AI66" s="166"/>
      <c r="AJ66" s="166"/>
      <c r="AK66" s="166"/>
      <c r="AL66" s="166"/>
      <c r="AM66" s="166"/>
      <c r="AN66" s="166"/>
      <c r="AO66" s="166"/>
      <c r="AP66" s="166"/>
      <c r="AQ66" s="166"/>
      <c r="AR66" s="166"/>
      <c r="AS66" s="166"/>
      <c r="AT66" s="166"/>
      <c r="AU66" s="166"/>
      <c r="AV66" s="166"/>
      <c r="AW66" s="166"/>
      <c r="AX66" s="166"/>
      <c r="AY66" s="166"/>
      <c r="AZ66" s="166"/>
      <c r="BA66" s="166"/>
      <c r="BB66" s="166"/>
      <c r="BC66" s="166"/>
      <c r="BD66" s="166"/>
      <c r="BE66" s="166"/>
      <c r="BF66" s="166"/>
      <c r="BG66" s="166"/>
      <c r="BH66" s="166"/>
      <c r="BI66" s="166"/>
      <c r="BJ66" s="166"/>
      <c r="BK66" s="166"/>
      <c r="BL66" s="166"/>
      <c r="BM66" s="166"/>
      <c r="BN66" s="166"/>
      <c r="BO66" s="166"/>
      <c r="BP66" s="11"/>
      <c r="BQ66" s="11"/>
    </row>
    <row r="67" spans="1:69">
      <c r="A67" s="17"/>
      <c r="B67" s="2">
        <v>646821</v>
      </c>
      <c r="C67" s="2" t="s">
        <v>95</v>
      </c>
      <c r="D67" s="30">
        <v>62</v>
      </c>
      <c r="E67" s="10">
        <f t="shared" si="0"/>
        <v>2.0666666666666669</v>
      </c>
      <c r="F67" s="76">
        <f t="shared" si="2"/>
        <v>2271.4506900889114</v>
      </c>
      <c r="G67" s="80"/>
      <c r="H67" s="100">
        <f t="shared" si="1"/>
        <v>2196.2370766195754</v>
      </c>
      <c r="I67" s="101"/>
      <c r="J67" s="164">
        <f>(15/60*D2)*1.25</f>
        <v>75.213613469336039</v>
      </c>
      <c r="K67" s="165"/>
      <c r="L67" s="166"/>
      <c r="M67" s="166"/>
      <c r="N67" s="166"/>
      <c r="O67" s="166"/>
      <c r="P67" s="166"/>
      <c r="Q67" s="166"/>
      <c r="R67" s="166"/>
      <c r="S67" s="166"/>
      <c r="T67" s="166"/>
      <c r="U67" s="166"/>
      <c r="V67" s="166"/>
      <c r="W67" s="166"/>
      <c r="X67" s="166"/>
      <c r="Y67" s="166"/>
      <c r="Z67" s="166"/>
      <c r="AA67" s="166"/>
      <c r="AB67" s="166"/>
      <c r="AC67" s="166"/>
      <c r="AD67" s="166"/>
      <c r="AE67" s="166"/>
      <c r="AF67" s="166"/>
      <c r="AG67" s="166"/>
      <c r="AH67" s="166"/>
      <c r="AI67" s="166"/>
      <c r="AJ67" s="166"/>
      <c r="AK67" s="166"/>
      <c r="AL67" s="166"/>
      <c r="AM67" s="166"/>
      <c r="AN67" s="166"/>
      <c r="AO67" s="166"/>
      <c r="AP67" s="166"/>
      <c r="AQ67" s="166"/>
      <c r="AR67" s="166"/>
      <c r="AS67" s="166"/>
      <c r="AT67" s="166"/>
      <c r="AU67" s="166"/>
      <c r="AV67" s="166"/>
      <c r="AW67" s="166"/>
      <c r="AX67" s="166"/>
      <c r="AY67" s="166"/>
      <c r="AZ67" s="166"/>
      <c r="BA67" s="166"/>
      <c r="BB67" s="166"/>
      <c r="BC67" s="166"/>
      <c r="BD67" s="166"/>
      <c r="BE67" s="166"/>
      <c r="BF67" s="166"/>
      <c r="BG67" s="166"/>
      <c r="BH67" s="166"/>
      <c r="BI67" s="166"/>
      <c r="BJ67" s="166"/>
      <c r="BK67" s="166"/>
      <c r="BL67" s="166"/>
      <c r="BM67" s="166"/>
      <c r="BN67" s="166"/>
      <c r="BO67" s="166"/>
      <c r="BP67" s="11"/>
      <c r="BQ67" s="11"/>
    </row>
    <row r="68" spans="1:69">
      <c r="A68" s="17"/>
      <c r="B68" s="2">
        <v>646820</v>
      </c>
      <c r="C68" s="2" t="s">
        <v>96</v>
      </c>
      <c r="D68" s="30">
        <v>46</v>
      </c>
      <c r="E68" s="10">
        <f t="shared" si="0"/>
        <v>1.5333333333333334</v>
      </c>
      <c r="F68" s="76">
        <f t="shared" si="2"/>
        <v>1704.6798316064401</v>
      </c>
      <c r="G68" s="80"/>
      <c r="H68" s="100">
        <f t="shared" si="1"/>
        <v>1629.4662181371041</v>
      </c>
      <c r="I68" s="101"/>
      <c r="J68" s="164">
        <f>(15/60*D2)*1.25</f>
        <v>75.213613469336039</v>
      </c>
      <c r="K68" s="165"/>
      <c r="L68" s="166"/>
      <c r="M68" s="166"/>
      <c r="N68" s="166"/>
      <c r="O68" s="166"/>
      <c r="P68" s="166"/>
      <c r="Q68" s="166"/>
      <c r="R68" s="166"/>
      <c r="S68" s="166"/>
      <c r="T68" s="166"/>
      <c r="U68" s="166"/>
      <c r="V68" s="166"/>
      <c r="W68" s="166"/>
      <c r="X68" s="166"/>
      <c r="Y68" s="166"/>
      <c r="Z68" s="166"/>
      <c r="AA68" s="166"/>
      <c r="AB68" s="166"/>
      <c r="AC68" s="166"/>
      <c r="AD68" s="166"/>
      <c r="AE68" s="166"/>
      <c r="AF68" s="166"/>
      <c r="AG68" s="166"/>
      <c r="AH68" s="166"/>
      <c r="AI68" s="166"/>
      <c r="AJ68" s="166"/>
      <c r="AK68" s="166"/>
      <c r="AL68" s="166"/>
      <c r="AM68" s="166"/>
      <c r="AN68" s="166"/>
      <c r="AO68" s="166"/>
      <c r="AP68" s="166"/>
      <c r="AQ68" s="166"/>
      <c r="AR68" s="166"/>
      <c r="AS68" s="166"/>
      <c r="AT68" s="166"/>
      <c r="AU68" s="166"/>
      <c r="AV68" s="166"/>
      <c r="AW68" s="166"/>
      <c r="AX68" s="166"/>
      <c r="AY68" s="166"/>
      <c r="AZ68" s="166"/>
      <c r="BA68" s="166"/>
      <c r="BB68" s="166"/>
      <c r="BC68" s="166"/>
      <c r="BD68" s="166"/>
      <c r="BE68" s="166"/>
      <c r="BF68" s="166"/>
      <c r="BG68" s="166"/>
      <c r="BH68" s="166"/>
      <c r="BI68" s="166"/>
      <c r="BJ68" s="166"/>
      <c r="BK68" s="166"/>
      <c r="BL68" s="166"/>
      <c r="BM68" s="166"/>
      <c r="BN68" s="166"/>
      <c r="BO68" s="166"/>
      <c r="BP68" s="11"/>
      <c r="BQ68" s="11"/>
    </row>
    <row r="69" spans="1:69">
      <c r="A69" s="17"/>
      <c r="B69" s="2">
        <v>646820</v>
      </c>
      <c r="C69" s="2" t="s">
        <v>97</v>
      </c>
      <c r="D69" s="30">
        <v>51</v>
      </c>
      <c r="E69" s="10">
        <f t="shared" si="0"/>
        <v>1.7</v>
      </c>
      <c r="F69" s="76">
        <f t="shared" si="2"/>
        <v>1881.7957248822127</v>
      </c>
      <c r="G69" s="80"/>
      <c r="H69" s="100">
        <f t="shared" si="1"/>
        <v>1806.5821114128764</v>
      </c>
      <c r="I69" s="101"/>
      <c r="J69" s="164">
        <f>(15/60*D2)*1.25</f>
        <v>75.213613469336039</v>
      </c>
      <c r="K69" s="165"/>
      <c r="L69" s="166"/>
      <c r="M69" s="166"/>
      <c r="N69" s="166"/>
      <c r="O69" s="166"/>
      <c r="P69" s="166"/>
      <c r="Q69" s="166"/>
      <c r="R69" s="166"/>
      <c r="S69" s="166"/>
      <c r="T69" s="166"/>
      <c r="U69" s="166"/>
      <c r="V69" s="166"/>
      <c r="W69" s="166"/>
      <c r="X69" s="166"/>
      <c r="Y69" s="166"/>
      <c r="Z69" s="166"/>
      <c r="AA69" s="166"/>
      <c r="AB69" s="166"/>
      <c r="AC69" s="166"/>
      <c r="AD69" s="166"/>
      <c r="AE69" s="166"/>
      <c r="AF69" s="166"/>
      <c r="AG69" s="166"/>
      <c r="AH69" s="166"/>
      <c r="AI69" s="166"/>
      <c r="AJ69" s="166"/>
      <c r="AK69" s="166"/>
      <c r="AL69" s="166"/>
      <c r="AM69" s="166"/>
      <c r="AN69" s="166"/>
      <c r="AO69" s="166"/>
      <c r="AP69" s="166"/>
      <c r="AQ69" s="166"/>
      <c r="AR69" s="166"/>
      <c r="AS69" s="166"/>
      <c r="AT69" s="166"/>
      <c r="AU69" s="166"/>
      <c r="AV69" s="166"/>
      <c r="AW69" s="166"/>
      <c r="AX69" s="166"/>
      <c r="AY69" s="166"/>
      <c r="AZ69" s="166"/>
      <c r="BA69" s="166"/>
      <c r="BB69" s="166"/>
      <c r="BC69" s="166"/>
      <c r="BD69" s="166"/>
      <c r="BE69" s="166"/>
      <c r="BF69" s="166"/>
      <c r="BG69" s="166"/>
      <c r="BH69" s="166"/>
      <c r="BI69" s="166"/>
      <c r="BJ69" s="166"/>
      <c r="BK69" s="166"/>
      <c r="BL69" s="166"/>
      <c r="BM69" s="166"/>
      <c r="BN69" s="166"/>
      <c r="BO69" s="166"/>
      <c r="BP69" s="11"/>
      <c r="BQ69" s="11"/>
    </row>
    <row r="70" spans="1:69">
      <c r="A70" s="17"/>
      <c r="B70" s="2">
        <v>646821</v>
      </c>
      <c r="C70" s="2" t="s">
        <v>98</v>
      </c>
      <c r="D70" s="30">
        <v>60</v>
      </c>
      <c r="E70" s="10">
        <f t="shared" si="0"/>
        <v>2</v>
      </c>
      <c r="F70" s="76">
        <f t="shared" si="2"/>
        <v>2200.6043327786024</v>
      </c>
      <c r="G70" s="80"/>
      <c r="H70" s="100">
        <f t="shared" si="1"/>
        <v>2125.3907193092659</v>
      </c>
      <c r="I70" s="101"/>
      <c r="J70" s="164">
        <f>(15/60*D2)*1.25</f>
        <v>75.213613469336039</v>
      </c>
      <c r="K70" s="165"/>
      <c r="L70" s="166"/>
      <c r="M70" s="166"/>
      <c r="N70" s="166"/>
      <c r="O70" s="166"/>
      <c r="P70" s="166"/>
      <c r="Q70" s="166"/>
      <c r="R70" s="166"/>
      <c r="S70" s="166"/>
      <c r="T70" s="166"/>
      <c r="U70" s="166"/>
      <c r="V70" s="166"/>
      <c r="W70" s="166"/>
      <c r="X70" s="166"/>
      <c r="Y70" s="166"/>
      <c r="Z70" s="166"/>
      <c r="AA70" s="166"/>
      <c r="AB70" s="166"/>
      <c r="AC70" s="166"/>
      <c r="AD70" s="166"/>
      <c r="AE70" s="166"/>
      <c r="AF70" s="166"/>
      <c r="AG70" s="166"/>
      <c r="AH70" s="166"/>
      <c r="AI70" s="166"/>
      <c r="AJ70" s="166"/>
      <c r="AK70" s="166"/>
      <c r="AL70" s="166"/>
      <c r="AM70" s="166"/>
      <c r="AN70" s="166"/>
      <c r="AO70" s="166"/>
      <c r="AP70" s="166"/>
      <c r="AQ70" s="166"/>
      <c r="AR70" s="166"/>
      <c r="AS70" s="166"/>
      <c r="AT70" s="166"/>
      <c r="AU70" s="166"/>
      <c r="AV70" s="166"/>
      <c r="AW70" s="166"/>
      <c r="AX70" s="166"/>
      <c r="AY70" s="166"/>
      <c r="AZ70" s="166"/>
      <c r="BA70" s="166"/>
      <c r="BB70" s="166"/>
      <c r="BC70" s="166"/>
      <c r="BD70" s="166"/>
      <c r="BE70" s="166"/>
      <c r="BF70" s="166"/>
      <c r="BG70" s="166"/>
      <c r="BH70" s="166"/>
      <c r="BI70" s="166"/>
      <c r="BJ70" s="166"/>
      <c r="BK70" s="166"/>
      <c r="BL70" s="166"/>
      <c r="BM70" s="166"/>
      <c r="BN70" s="166"/>
      <c r="BO70" s="166"/>
      <c r="BP70" s="11"/>
      <c r="BQ70" s="11"/>
    </row>
    <row r="71" spans="1:69">
      <c r="A71" s="17"/>
      <c r="B71" s="2">
        <v>646820</v>
      </c>
      <c r="C71" s="2" t="s">
        <v>99</v>
      </c>
      <c r="D71" s="30">
        <v>70</v>
      </c>
      <c r="E71" s="10">
        <f t="shared" si="0"/>
        <v>2.3333333333333335</v>
      </c>
      <c r="F71" s="76">
        <f t="shared" si="2"/>
        <v>2554.8361193301471</v>
      </c>
      <c r="G71" s="80"/>
      <c r="H71" s="100">
        <f t="shared" si="1"/>
        <v>2479.6225058608106</v>
      </c>
      <c r="I71" s="101"/>
      <c r="J71" s="164">
        <f>(15/60*D2)*1.25</f>
        <v>75.213613469336039</v>
      </c>
      <c r="K71" s="165"/>
      <c r="L71" s="166"/>
      <c r="M71" s="166"/>
      <c r="N71" s="166"/>
      <c r="O71" s="166"/>
      <c r="P71" s="166"/>
      <c r="Q71" s="166"/>
      <c r="R71" s="166"/>
      <c r="S71" s="166"/>
      <c r="T71" s="166"/>
      <c r="U71" s="166"/>
      <c r="V71" s="166"/>
      <c r="W71" s="166"/>
      <c r="X71" s="166"/>
      <c r="Y71" s="166"/>
      <c r="Z71" s="166"/>
      <c r="AA71" s="166"/>
      <c r="AB71" s="166"/>
      <c r="AC71" s="166"/>
      <c r="AD71" s="166"/>
      <c r="AE71" s="166"/>
      <c r="AF71" s="166"/>
      <c r="AG71" s="166"/>
      <c r="AH71" s="166"/>
      <c r="AI71" s="166"/>
      <c r="AJ71" s="166"/>
      <c r="AK71" s="166"/>
      <c r="AL71" s="166"/>
      <c r="AM71" s="166"/>
      <c r="AN71" s="166"/>
      <c r="AO71" s="166"/>
      <c r="AP71" s="166"/>
      <c r="AQ71" s="166"/>
      <c r="AR71" s="166"/>
      <c r="AS71" s="166"/>
      <c r="AT71" s="166"/>
      <c r="AU71" s="166"/>
      <c r="AV71" s="166"/>
      <c r="AW71" s="166"/>
      <c r="AX71" s="166"/>
      <c r="AY71" s="166"/>
      <c r="AZ71" s="166"/>
      <c r="BA71" s="166"/>
      <c r="BB71" s="166"/>
      <c r="BC71" s="166"/>
      <c r="BD71" s="166"/>
      <c r="BE71" s="166"/>
      <c r="BF71" s="166"/>
      <c r="BG71" s="166"/>
      <c r="BH71" s="166"/>
      <c r="BI71" s="166"/>
      <c r="BJ71" s="166"/>
      <c r="BK71" s="166"/>
      <c r="BL71" s="166"/>
      <c r="BM71" s="166"/>
      <c r="BN71" s="166"/>
      <c r="BO71" s="166"/>
      <c r="BP71" s="11"/>
      <c r="BQ71" s="11"/>
    </row>
    <row r="73" spans="1:69">
      <c r="H73" s="34"/>
    </row>
  </sheetData>
  <mergeCells count="1226">
    <mergeCell ref="A2:C2"/>
    <mergeCell ref="A3:C3"/>
    <mergeCell ref="A4:C4"/>
    <mergeCell ref="A5:C5"/>
    <mergeCell ref="A17:C17"/>
    <mergeCell ref="H29:I29"/>
    <mergeCell ref="A18:C18"/>
    <mergeCell ref="A19:C19"/>
    <mergeCell ref="H30:I30"/>
    <mergeCell ref="J30:K30"/>
    <mergeCell ref="L29:M29"/>
    <mergeCell ref="L30:M30"/>
    <mergeCell ref="F30:G30"/>
    <mergeCell ref="A23:C23"/>
    <mergeCell ref="A27:C27"/>
    <mergeCell ref="A7:C7"/>
    <mergeCell ref="AB31:AC31"/>
    <mergeCell ref="V27:AC27"/>
    <mergeCell ref="R30:S30"/>
    <mergeCell ref="A6:C6"/>
    <mergeCell ref="A22:C22"/>
    <mergeCell ref="F27:K27"/>
    <mergeCell ref="A25:C25"/>
    <mergeCell ref="A28:E29"/>
    <mergeCell ref="F28:G29"/>
    <mergeCell ref="L27:U27"/>
    <mergeCell ref="A13:C13"/>
    <mergeCell ref="A15:C15"/>
    <mergeCell ref="N29:O29"/>
    <mergeCell ref="A26:C26"/>
    <mergeCell ref="H28:K28"/>
    <mergeCell ref="A21:C21"/>
    <mergeCell ref="T30:U30"/>
    <mergeCell ref="V30:W30"/>
    <mergeCell ref="X29:Y29"/>
    <mergeCell ref="P30:Q30"/>
    <mergeCell ref="V29:W29"/>
    <mergeCell ref="R29:S29"/>
    <mergeCell ref="T29:U29"/>
    <mergeCell ref="AJ32:AK32"/>
    <mergeCell ref="BJ29:BK29"/>
    <mergeCell ref="AD30:AE30"/>
    <mergeCell ref="AF30:AG30"/>
    <mergeCell ref="BF30:BG30"/>
    <mergeCell ref="AH27:AI27"/>
    <mergeCell ref="AJ29:AK29"/>
    <mergeCell ref="AJ27:AK27"/>
    <mergeCell ref="A8:C8"/>
    <mergeCell ref="A10:C10"/>
    <mergeCell ref="AD27:AG27"/>
    <mergeCell ref="AF29:AG29"/>
    <mergeCell ref="AD29:AE29"/>
    <mergeCell ref="Z29:AA29"/>
    <mergeCell ref="P29:Q29"/>
    <mergeCell ref="AB29:AC29"/>
    <mergeCell ref="X30:Y30"/>
    <mergeCell ref="Z30:AA30"/>
    <mergeCell ref="AJ30:AK30"/>
    <mergeCell ref="AB30:AC30"/>
    <mergeCell ref="N30:O30"/>
    <mergeCell ref="AL29:AM29"/>
    <mergeCell ref="AH30:AI30"/>
    <mergeCell ref="AH29:AI29"/>
    <mergeCell ref="AN31:AO31"/>
    <mergeCell ref="AF31:AG31"/>
    <mergeCell ref="AH31:AI31"/>
    <mergeCell ref="J31:K31"/>
    <mergeCell ref="A14:C14"/>
    <mergeCell ref="A12:C12"/>
    <mergeCell ref="AT31:AU31"/>
    <mergeCell ref="AX30:AY30"/>
    <mergeCell ref="BH30:BI30"/>
    <mergeCell ref="BL30:BM30"/>
    <mergeCell ref="AV31:AW31"/>
    <mergeCell ref="BD30:BE30"/>
    <mergeCell ref="AL30:AM30"/>
    <mergeCell ref="BB31:BC31"/>
    <mergeCell ref="BH27:BO27"/>
    <mergeCell ref="BN29:BO29"/>
    <mergeCell ref="AT29:AU29"/>
    <mergeCell ref="AZ29:BA29"/>
    <mergeCell ref="AV29:AW29"/>
    <mergeCell ref="BL29:BM29"/>
    <mergeCell ref="BH29:BI29"/>
    <mergeCell ref="BF29:BG29"/>
    <mergeCell ref="AX29:AY29"/>
    <mergeCell ref="BD29:BE29"/>
    <mergeCell ref="BB29:BC29"/>
    <mergeCell ref="AP27:BG27"/>
    <mergeCell ref="AR29:AS29"/>
    <mergeCell ref="AP29:AQ29"/>
    <mergeCell ref="AN29:AO29"/>
    <mergeCell ref="AZ30:BA30"/>
    <mergeCell ref="AT30:AU30"/>
    <mergeCell ref="AR30:AS30"/>
    <mergeCell ref="AN30:AO30"/>
    <mergeCell ref="AP30:AQ30"/>
    <mergeCell ref="AL27:AO27"/>
    <mergeCell ref="AN33:AO33"/>
    <mergeCell ref="AP32:AQ32"/>
    <mergeCell ref="AD32:AE32"/>
    <mergeCell ref="AF32:AG32"/>
    <mergeCell ref="AL32:AM32"/>
    <mergeCell ref="Z31:AA31"/>
    <mergeCell ref="AP33:AQ33"/>
    <mergeCell ref="AT33:AU33"/>
    <mergeCell ref="AV33:AW33"/>
    <mergeCell ref="AX34:AY34"/>
    <mergeCell ref="AD31:AE31"/>
    <mergeCell ref="AH32:AI32"/>
    <mergeCell ref="AX31:AY31"/>
    <mergeCell ref="AV30:AW30"/>
    <mergeCell ref="BN32:BO32"/>
    <mergeCell ref="BL32:BM32"/>
    <mergeCell ref="BH32:BI32"/>
    <mergeCell ref="AZ32:BA32"/>
    <mergeCell ref="BN31:BO31"/>
    <mergeCell ref="BL31:BM31"/>
    <mergeCell ref="BH31:BI31"/>
    <mergeCell ref="BB32:BC32"/>
    <mergeCell ref="BD32:BE32"/>
    <mergeCell ref="BF32:BG32"/>
    <mergeCell ref="BB30:BC30"/>
    <mergeCell ref="BF31:BG31"/>
    <mergeCell ref="BN30:BO30"/>
    <mergeCell ref="BJ30:BK30"/>
    <mergeCell ref="BJ32:BK32"/>
    <mergeCell ref="BJ31:BK31"/>
    <mergeCell ref="AF33:AG33"/>
    <mergeCell ref="AZ33:BA33"/>
    <mergeCell ref="N32:O32"/>
    <mergeCell ref="N31:O31"/>
    <mergeCell ref="L31:M31"/>
    <mergeCell ref="J32:K32"/>
    <mergeCell ref="X33:Y33"/>
    <mergeCell ref="L34:M34"/>
    <mergeCell ref="P31:Q31"/>
    <mergeCell ref="R34:S34"/>
    <mergeCell ref="X32:Y32"/>
    <mergeCell ref="X31:Y31"/>
    <mergeCell ref="AR33:AS33"/>
    <mergeCell ref="AH33:AI33"/>
    <mergeCell ref="AR31:AS31"/>
    <mergeCell ref="AL31:AM31"/>
    <mergeCell ref="BD31:BE31"/>
    <mergeCell ref="AF34:AG34"/>
    <mergeCell ref="AJ34:AK34"/>
    <mergeCell ref="N34:O34"/>
    <mergeCell ref="P34:Q34"/>
    <mergeCell ref="AJ31:AK31"/>
    <mergeCell ref="AZ31:BA31"/>
    <mergeCell ref="AV32:AW32"/>
    <mergeCell ref="AN32:AO32"/>
    <mergeCell ref="AT32:AU32"/>
    <mergeCell ref="AP31:AQ31"/>
    <mergeCell ref="R31:S31"/>
    <mergeCell ref="V31:W31"/>
    <mergeCell ref="T31:U31"/>
    <mergeCell ref="AX32:AY32"/>
    <mergeCell ref="T33:U33"/>
    <mergeCell ref="AB33:AC33"/>
    <mergeCell ref="AL33:AM33"/>
    <mergeCell ref="J33:K33"/>
    <mergeCell ref="L33:M33"/>
    <mergeCell ref="V33:W33"/>
    <mergeCell ref="P33:Q33"/>
    <mergeCell ref="Z33:AA33"/>
    <mergeCell ref="AB32:AC32"/>
    <mergeCell ref="Z32:AA32"/>
    <mergeCell ref="AR32:AS32"/>
    <mergeCell ref="J34:K34"/>
    <mergeCell ref="T34:U34"/>
    <mergeCell ref="V34:W34"/>
    <mergeCell ref="X34:Y34"/>
    <mergeCell ref="AB35:AC35"/>
    <mergeCell ref="AD35:AE35"/>
    <mergeCell ref="AB34:AC34"/>
    <mergeCell ref="T35:U35"/>
    <mergeCell ref="Z35:AA35"/>
    <mergeCell ref="AD34:AE34"/>
    <mergeCell ref="R33:S33"/>
    <mergeCell ref="AD33:AE33"/>
    <mergeCell ref="AJ33:AK33"/>
    <mergeCell ref="AN35:AO35"/>
    <mergeCell ref="AJ35:AK35"/>
    <mergeCell ref="AN34:AO34"/>
    <mergeCell ref="Z34:AA34"/>
    <mergeCell ref="AP34:AQ34"/>
    <mergeCell ref="N33:O33"/>
    <mergeCell ref="L32:M32"/>
    <mergeCell ref="V32:W32"/>
    <mergeCell ref="P32:Q32"/>
    <mergeCell ref="R32:S32"/>
    <mergeCell ref="T32:U32"/>
    <mergeCell ref="BL38:BM38"/>
    <mergeCell ref="BH38:BI38"/>
    <mergeCell ref="BB37:BC37"/>
    <mergeCell ref="BB38:BC38"/>
    <mergeCell ref="BD38:BE38"/>
    <mergeCell ref="BJ37:BK37"/>
    <mergeCell ref="BL37:BM37"/>
    <mergeCell ref="BL36:BM36"/>
    <mergeCell ref="BH36:BI36"/>
    <mergeCell ref="BD37:BE37"/>
    <mergeCell ref="BH37:BI37"/>
    <mergeCell ref="BF37:BG37"/>
    <mergeCell ref="BF36:BG36"/>
    <mergeCell ref="BJ36:BK36"/>
    <mergeCell ref="BL34:BM34"/>
    <mergeCell ref="BB34:BC34"/>
    <mergeCell ref="BD34:BE34"/>
    <mergeCell ref="BH34:BI34"/>
    <mergeCell ref="AZ35:BA35"/>
    <mergeCell ref="AT34:AU34"/>
    <mergeCell ref="AX35:AY35"/>
    <mergeCell ref="AL34:AM34"/>
    <mergeCell ref="AV34:AW34"/>
    <mergeCell ref="AT35:AU35"/>
    <mergeCell ref="BB35:BC35"/>
    <mergeCell ref="AV35:AW35"/>
    <mergeCell ref="AZ34:BA34"/>
    <mergeCell ref="AR34:AS34"/>
    <mergeCell ref="AN36:AO36"/>
    <mergeCell ref="AL35:AM35"/>
    <mergeCell ref="BF39:BG39"/>
    <mergeCell ref="BJ38:BK38"/>
    <mergeCell ref="BJ39:BK39"/>
    <mergeCell ref="BH39:BI39"/>
    <mergeCell ref="BF38:BG38"/>
    <mergeCell ref="BB36:BC36"/>
    <mergeCell ref="AX36:AY36"/>
    <mergeCell ref="AT36:AU36"/>
    <mergeCell ref="AZ37:BA37"/>
    <mergeCell ref="AR37:AS37"/>
    <mergeCell ref="AZ38:BA38"/>
    <mergeCell ref="AV39:AW39"/>
    <mergeCell ref="AR36:AS36"/>
    <mergeCell ref="BD35:BE35"/>
    <mergeCell ref="BJ34:BK34"/>
    <mergeCell ref="BF35:BG35"/>
    <mergeCell ref="BJ35:BK35"/>
    <mergeCell ref="BH35:BI35"/>
    <mergeCell ref="AX38:AY38"/>
    <mergeCell ref="AT38:AU38"/>
    <mergeCell ref="AX37:AY37"/>
    <mergeCell ref="AT37:AU37"/>
    <mergeCell ref="AR35:AS35"/>
    <mergeCell ref="AP35:AQ35"/>
    <mergeCell ref="J35:K35"/>
    <mergeCell ref="J36:K36"/>
    <mergeCell ref="N36:O36"/>
    <mergeCell ref="P37:Q37"/>
    <mergeCell ref="P35:Q35"/>
    <mergeCell ref="L35:M35"/>
    <mergeCell ref="R35:S35"/>
    <mergeCell ref="L36:M36"/>
    <mergeCell ref="R36:S36"/>
    <mergeCell ref="N37:O37"/>
    <mergeCell ref="J37:K37"/>
    <mergeCell ref="L37:M37"/>
    <mergeCell ref="P36:Q36"/>
    <mergeCell ref="R37:S37"/>
    <mergeCell ref="N35:O35"/>
    <mergeCell ref="T37:U37"/>
    <mergeCell ref="AF35:AG35"/>
    <mergeCell ref="AD36:AE36"/>
    <mergeCell ref="AB37:AC37"/>
    <mergeCell ref="AD37:AE37"/>
    <mergeCell ref="AL37:AM37"/>
    <mergeCell ref="AN37:AO37"/>
    <mergeCell ref="AP37:AQ37"/>
    <mergeCell ref="AL36:AM36"/>
    <mergeCell ref="T36:U36"/>
    <mergeCell ref="AH37:AI37"/>
    <mergeCell ref="BN34:BO34"/>
    <mergeCell ref="BN38:BO38"/>
    <mergeCell ref="BN37:BO37"/>
    <mergeCell ref="BN36:BO36"/>
    <mergeCell ref="BN33:BO33"/>
    <mergeCell ref="BB33:BC33"/>
    <mergeCell ref="BJ33:BK33"/>
    <mergeCell ref="BF33:BG33"/>
    <mergeCell ref="BH33:BI33"/>
    <mergeCell ref="BD33:BE33"/>
    <mergeCell ref="BN35:BO35"/>
    <mergeCell ref="V36:W36"/>
    <mergeCell ref="V35:W35"/>
    <mergeCell ref="X36:Y36"/>
    <mergeCell ref="AB36:AC36"/>
    <mergeCell ref="AV36:AW36"/>
    <mergeCell ref="BD36:BE36"/>
    <mergeCell ref="Z36:AA36"/>
    <mergeCell ref="AZ36:BA36"/>
    <mergeCell ref="BL35:BM35"/>
    <mergeCell ref="AP36:AQ36"/>
    <mergeCell ref="AJ36:AK36"/>
    <mergeCell ref="AH36:AI36"/>
    <mergeCell ref="AF36:AG36"/>
    <mergeCell ref="X35:Y35"/>
    <mergeCell ref="AH35:AI35"/>
    <mergeCell ref="BL33:BM33"/>
    <mergeCell ref="BF34:BG34"/>
    <mergeCell ref="AH34:AI34"/>
    <mergeCell ref="AX33:AY33"/>
    <mergeCell ref="Z37:AA37"/>
    <mergeCell ref="V37:W37"/>
    <mergeCell ref="AN38:AO38"/>
    <mergeCell ref="AV37:AW37"/>
    <mergeCell ref="V39:W39"/>
    <mergeCell ref="AJ38:AK38"/>
    <mergeCell ref="AD38:AE38"/>
    <mergeCell ref="Z39:AA39"/>
    <mergeCell ref="X38:Y38"/>
    <mergeCell ref="Z38:AA38"/>
    <mergeCell ref="AF37:AG37"/>
    <mergeCell ref="AR38:AS38"/>
    <mergeCell ref="AJ37:AK37"/>
    <mergeCell ref="AP38:AQ38"/>
    <mergeCell ref="AL38:AM38"/>
    <mergeCell ref="AF38:AG38"/>
    <mergeCell ref="AP39:AQ39"/>
    <mergeCell ref="AR39:AS39"/>
    <mergeCell ref="X37:Y37"/>
    <mergeCell ref="AV38:AW38"/>
    <mergeCell ref="L40:M40"/>
    <mergeCell ref="J39:K39"/>
    <mergeCell ref="L39:M39"/>
    <mergeCell ref="J40:K40"/>
    <mergeCell ref="AH39:AI39"/>
    <mergeCell ref="AB39:AC39"/>
    <mergeCell ref="N39:O39"/>
    <mergeCell ref="P39:Q39"/>
    <mergeCell ref="N38:O38"/>
    <mergeCell ref="P38:Q38"/>
    <mergeCell ref="V38:W38"/>
    <mergeCell ref="J38:K38"/>
    <mergeCell ref="N40:O40"/>
    <mergeCell ref="R40:S40"/>
    <mergeCell ref="AH40:AI40"/>
    <mergeCell ref="AB40:AC40"/>
    <mergeCell ref="L38:M38"/>
    <mergeCell ref="R38:S38"/>
    <mergeCell ref="R39:S39"/>
    <mergeCell ref="T38:U38"/>
    <mergeCell ref="AD40:AE40"/>
    <mergeCell ref="AH38:AI38"/>
    <mergeCell ref="AB38:AC38"/>
    <mergeCell ref="T40:U40"/>
    <mergeCell ref="T39:U39"/>
    <mergeCell ref="X39:Y39"/>
    <mergeCell ref="Z40:AA40"/>
    <mergeCell ref="AF40:AG40"/>
    <mergeCell ref="BD41:BE41"/>
    <mergeCell ref="AB41:AC41"/>
    <mergeCell ref="AL40:AM40"/>
    <mergeCell ref="AJ39:AK39"/>
    <mergeCell ref="AL39:AM39"/>
    <mergeCell ref="AD39:AE39"/>
    <mergeCell ref="AF39:AG39"/>
    <mergeCell ref="AJ40:AK40"/>
    <mergeCell ref="AN40:AO40"/>
    <mergeCell ref="AT39:AU39"/>
    <mergeCell ref="AD41:AE41"/>
    <mergeCell ref="AZ39:BA39"/>
    <mergeCell ref="AN41:AO41"/>
    <mergeCell ref="AP41:AQ41"/>
    <mergeCell ref="AR41:AS41"/>
    <mergeCell ref="AT41:AU41"/>
    <mergeCell ref="BD39:BE39"/>
    <mergeCell ref="BB39:BC39"/>
    <mergeCell ref="AN39:AO39"/>
    <mergeCell ref="AX39:AY39"/>
    <mergeCell ref="BN41:BO41"/>
    <mergeCell ref="BD40:BE40"/>
    <mergeCell ref="BB41:BC41"/>
    <mergeCell ref="AV41:AW41"/>
    <mergeCell ref="BJ41:BK41"/>
    <mergeCell ref="AZ41:BA41"/>
    <mergeCell ref="BN39:BO39"/>
    <mergeCell ref="BL39:BM39"/>
    <mergeCell ref="BL42:BM42"/>
    <mergeCell ref="AR40:AS40"/>
    <mergeCell ref="AX41:AY41"/>
    <mergeCell ref="BL40:BM40"/>
    <mergeCell ref="AT42:AU42"/>
    <mergeCell ref="BH42:BI42"/>
    <mergeCell ref="AR42:AS42"/>
    <mergeCell ref="BB42:BC42"/>
    <mergeCell ref="BN40:BO40"/>
    <mergeCell ref="AV40:AW40"/>
    <mergeCell ref="AZ40:BA40"/>
    <mergeCell ref="BJ40:BK40"/>
    <mergeCell ref="BF40:BG40"/>
    <mergeCell ref="BL41:BM41"/>
    <mergeCell ref="BH41:BI41"/>
    <mergeCell ref="BH40:BI40"/>
    <mergeCell ref="AX40:AY40"/>
    <mergeCell ref="BF41:BG41"/>
    <mergeCell ref="BF42:BG42"/>
    <mergeCell ref="BD42:BE42"/>
    <mergeCell ref="AX42:AY42"/>
    <mergeCell ref="AV42:AW42"/>
    <mergeCell ref="AZ42:BA42"/>
    <mergeCell ref="AT40:AU40"/>
    <mergeCell ref="AP42:AQ42"/>
    <mergeCell ref="X41:Y41"/>
    <mergeCell ref="V41:W41"/>
    <mergeCell ref="BJ42:BK42"/>
    <mergeCell ref="BB40:BC40"/>
    <mergeCell ref="N41:O41"/>
    <mergeCell ref="V40:W40"/>
    <mergeCell ref="X40:Y40"/>
    <mergeCell ref="T41:U41"/>
    <mergeCell ref="P41:Q41"/>
    <mergeCell ref="R41:S41"/>
    <mergeCell ref="AL42:AM42"/>
    <mergeCell ref="AN42:AO42"/>
    <mergeCell ref="L45:M45"/>
    <mergeCell ref="L44:M44"/>
    <mergeCell ref="N45:O45"/>
    <mergeCell ref="P44:Q44"/>
    <mergeCell ref="P45:Q45"/>
    <mergeCell ref="AJ42:AK42"/>
    <mergeCell ref="AB42:AC42"/>
    <mergeCell ref="AD42:AE42"/>
    <mergeCell ref="AF42:AG42"/>
    <mergeCell ref="X42:Y42"/>
    <mergeCell ref="Z44:AA44"/>
    <mergeCell ref="T42:U42"/>
    <mergeCell ref="P42:Q42"/>
    <mergeCell ref="R42:S42"/>
    <mergeCell ref="T45:U45"/>
    <mergeCell ref="V45:W45"/>
    <mergeCell ref="AP40:AQ40"/>
    <mergeCell ref="P40:Q40"/>
    <mergeCell ref="AL41:AM41"/>
    <mergeCell ref="J44:K44"/>
    <mergeCell ref="L42:M42"/>
    <mergeCell ref="T43:U43"/>
    <mergeCell ref="V42:W42"/>
    <mergeCell ref="Z42:AA42"/>
    <mergeCell ref="AJ44:AK44"/>
    <mergeCell ref="J41:K41"/>
    <mergeCell ref="L41:M41"/>
    <mergeCell ref="R44:S44"/>
    <mergeCell ref="T44:U44"/>
    <mergeCell ref="AH43:AI43"/>
    <mergeCell ref="AD43:AE43"/>
    <mergeCell ref="N44:O44"/>
    <mergeCell ref="Z43:AA43"/>
    <mergeCell ref="R43:S43"/>
    <mergeCell ref="J43:K43"/>
    <mergeCell ref="AJ41:AK41"/>
    <mergeCell ref="AH42:AI42"/>
    <mergeCell ref="V43:W43"/>
    <mergeCell ref="N43:O43"/>
    <mergeCell ref="P43:Q43"/>
    <mergeCell ref="L43:M43"/>
    <mergeCell ref="AH41:AI41"/>
    <mergeCell ref="J42:K42"/>
    <mergeCell ref="N42:O42"/>
    <mergeCell ref="Z41:AA41"/>
    <mergeCell ref="AF41:AG41"/>
    <mergeCell ref="BN43:BO43"/>
    <mergeCell ref="AB43:AC43"/>
    <mergeCell ref="V44:W44"/>
    <mergeCell ref="AX43:AY43"/>
    <mergeCell ref="AZ43:BA43"/>
    <mergeCell ref="BB44:BC44"/>
    <mergeCell ref="AF43:AG43"/>
    <mergeCell ref="AV43:AW43"/>
    <mergeCell ref="AP43:AQ43"/>
    <mergeCell ref="AT43:AU43"/>
    <mergeCell ref="AL43:AM43"/>
    <mergeCell ref="AN43:AO43"/>
    <mergeCell ref="AZ44:BA44"/>
    <mergeCell ref="AF44:AG44"/>
    <mergeCell ref="BB43:BC43"/>
    <mergeCell ref="AR43:AS43"/>
    <mergeCell ref="BF43:BG43"/>
    <mergeCell ref="BH43:BI43"/>
    <mergeCell ref="AV44:AW44"/>
    <mergeCell ref="BF44:BG44"/>
    <mergeCell ref="AP44:AQ44"/>
    <mergeCell ref="BL44:BM44"/>
    <mergeCell ref="AR44:AS44"/>
    <mergeCell ref="AX44:AY44"/>
    <mergeCell ref="AT44:AU44"/>
    <mergeCell ref="AN44:AO44"/>
    <mergeCell ref="BN42:BO42"/>
    <mergeCell ref="X43:Y43"/>
    <mergeCell ref="BD44:BE44"/>
    <mergeCell ref="AJ43:AK43"/>
    <mergeCell ref="BD43:BE43"/>
    <mergeCell ref="X44:Y44"/>
    <mergeCell ref="AL44:AM44"/>
    <mergeCell ref="AL45:AM45"/>
    <mergeCell ref="AH45:AI45"/>
    <mergeCell ref="BL46:BM46"/>
    <mergeCell ref="BJ46:BK46"/>
    <mergeCell ref="BD46:BE46"/>
    <mergeCell ref="BB46:BC46"/>
    <mergeCell ref="BH46:BI46"/>
    <mergeCell ref="BF46:BG46"/>
    <mergeCell ref="AF45:AG45"/>
    <mergeCell ref="AT45:AU45"/>
    <mergeCell ref="BB45:BC45"/>
    <mergeCell ref="AH46:AI46"/>
    <mergeCell ref="AH44:AI44"/>
    <mergeCell ref="AB46:AC46"/>
    <mergeCell ref="AB45:AC45"/>
    <mergeCell ref="AB44:AC44"/>
    <mergeCell ref="AD44:AE44"/>
    <mergeCell ref="AJ45:AK45"/>
    <mergeCell ref="Z45:AA45"/>
    <mergeCell ref="AD46:AE46"/>
    <mergeCell ref="BN44:BO44"/>
    <mergeCell ref="BH44:BI44"/>
    <mergeCell ref="BL43:BM43"/>
    <mergeCell ref="BJ43:BK43"/>
    <mergeCell ref="BJ44:BK44"/>
    <mergeCell ref="J45:K45"/>
    <mergeCell ref="J46:K46"/>
    <mergeCell ref="BJ45:BK45"/>
    <mergeCell ref="AB47:AC47"/>
    <mergeCell ref="AP47:AQ47"/>
    <mergeCell ref="BD45:BE45"/>
    <mergeCell ref="T46:U46"/>
    <mergeCell ref="L46:M46"/>
    <mergeCell ref="P46:Q46"/>
    <mergeCell ref="N46:O46"/>
    <mergeCell ref="BN46:BO46"/>
    <mergeCell ref="R45:S45"/>
    <mergeCell ref="R46:S46"/>
    <mergeCell ref="AD45:AE45"/>
    <mergeCell ref="BL45:BM45"/>
    <mergeCell ref="BN45:BO45"/>
    <mergeCell ref="Z46:AA46"/>
    <mergeCell ref="AT46:AU46"/>
    <mergeCell ref="X46:Y46"/>
    <mergeCell ref="V46:W46"/>
    <mergeCell ref="X45:Y45"/>
    <mergeCell ref="AZ45:BA45"/>
    <mergeCell ref="AR46:AS46"/>
    <mergeCell ref="AV45:AW45"/>
    <mergeCell ref="AJ46:AK46"/>
    <mergeCell ref="BH45:BI45"/>
    <mergeCell ref="AN45:AO45"/>
    <mergeCell ref="AN46:AO46"/>
    <mergeCell ref="AP46:AQ46"/>
    <mergeCell ref="AR45:AS45"/>
    <mergeCell ref="AV46:AW46"/>
    <mergeCell ref="BF48:BG48"/>
    <mergeCell ref="BF45:BG45"/>
    <mergeCell ref="AX46:AY46"/>
    <mergeCell ref="AJ48:AK48"/>
    <mergeCell ref="AL47:AM47"/>
    <mergeCell ref="V47:W47"/>
    <mergeCell ref="X48:Y48"/>
    <mergeCell ref="V48:W48"/>
    <mergeCell ref="BN48:BO48"/>
    <mergeCell ref="BL48:BM48"/>
    <mergeCell ref="BJ47:BK47"/>
    <mergeCell ref="AZ46:BA46"/>
    <mergeCell ref="BH47:BI47"/>
    <mergeCell ref="BJ48:BK48"/>
    <mergeCell ref="AF46:AG46"/>
    <mergeCell ref="AL46:AM46"/>
    <mergeCell ref="AV47:AW47"/>
    <mergeCell ref="AP45:AQ45"/>
    <mergeCell ref="Z47:AA47"/>
    <mergeCell ref="AH47:AI47"/>
    <mergeCell ref="BF47:BG47"/>
    <mergeCell ref="AN48:AO48"/>
    <mergeCell ref="AP48:AQ48"/>
    <mergeCell ref="AR48:AS48"/>
    <mergeCell ref="AT48:AU48"/>
    <mergeCell ref="AX45:AY45"/>
    <mergeCell ref="AZ47:BA47"/>
    <mergeCell ref="BB47:BC47"/>
    <mergeCell ref="BD47:BE47"/>
    <mergeCell ref="BD48:BE48"/>
    <mergeCell ref="AX47:AY47"/>
    <mergeCell ref="AN47:AO47"/>
    <mergeCell ref="BB48:BC48"/>
    <mergeCell ref="J49:K49"/>
    <mergeCell ref="N49:O49"/>
    <mergeCell ref="AT47:AU47"/>
    <mergeCell ref="AR47:AS47"/>
    <mergeCell ref="R47:S47"/>
    <mergeCell ref="T48:U48"/>
    <mergeCell ref="X47:Y47"/>
    <mergeCell ref="Z50:AA50"/>
    <mergeCell ref="V50:W50"/>
    <mergeCell ref="X49:Y49"/>
    <mergeCell ref="AB49:AC49"/>
    <mergeCell ref="X50:Y50"/>
    <mergeCell ref="Z49:AA49"/>
    <mergeCell ref="AJ47:AK47"/>
    <mergeCell ref="AZ48:BA48"/>
    <mergeCell ref="AX48:AY48"/>
    <mergeCell ref="AD49:AE49"/>
    <mergeCell ref="V49:W49"/>
    <mergeCell ref="T50:U50"/>
    <mergeCell ref="J47:K47"/>
    <mergeCell ref="AL48:AM48"/>
    <mergeCell ref="N48:O48"/>
    <mergeCell ref="P48:Q48"/>
    <mergeCell ref="P47:Q47"/>
    <mergeCell ref="AD47:AE47"/>
    <mergeCell ref="AF47:AG47"/>
    <mergeCell ref="Z48:AA48"/>
    <mergeCell ref="AD48:AE48"/>
    <mergeCell ref="AB48:AC48"/>
    <mergeCell ref="AF48:AG48"/>
    <mergeCell ref="L50:M50"/>
    <mergeCell ref="P50:Q50"/>
    <mergeCell ref="L49:M49"/>
    <mergeCell ref="N50:O50"/>
    <mergeCell ref="L48:M48"/>
    <mergeCell ref="R48:S48"/>
    <mergeCell ref="L47:M47"/>
    <mergeCell ref="J50:K50"/>
    <mergeCell ref="N47:O47"/>
    <mergeCell ref="T49:U49"/>
    <mergeCell ref="R49:S49"/>
    <mergeCell ref="T47:U47"/>
    <mergeCell ref="P49:Q49"/>
    <mergeCell ref="J48:K48"/>
    <mergeCell ref="R50:S50"/>
    <mergeCell ref="AL49:AM49"/>
    <mergeCell ref="AH48:AI48"/>
    <mergeCell ref="AH49:AI49"/>
    <mergeCell ref="AF49:AG49"/>
    <mergeCell ref="AJ49:AK49"/>
    <mergeCell ref="BN50:BO50"/>
    <mergeCell ref="BL50:BM50"/>
    <mergeCell ref="BH50:BI50"/>
    <mergeCell ref="BH49:BI49"/>
    <mergeCell ref="BF50:BG50"/>
    <mergeCell ref="BN49:BO49"/>
    <mergeCell ref="BJ49:BK49"/>
    <mergeCell ref="AN49:AO49"/>
    <mergeCell ref="AZ49:BA49"/>
    <mergeCell ref="BD50:BE50"/>
    <mergeCell ref="BB50:BC50"/>
    <mergeCell ref="BB49:BC49"/>
    <mergeCell ref="AP50:AQ50"/>
    <mergeCell ref="AZ50:BA50"/>
    <mergeCell ref="AN50:AO50"/>
    <mergeCell ref="AT49:AU49"/>
    <mergeCell ref="AV49:AW49"/>
    <mergeCell ref="AP49:AQ49"/>
    <mergeCell ref="AX49:AY49"/>
    <mergeCell ref="AV50:AW50"/>
    <mergeCell ref="AR50:AS50"/>
    <mergeCell ref="AT50:AU50"/>
    <mergeCell ref="AR49:AS49"/>
    <mergeCell ref="BF49:BG49"/>
    <mergeCell ref="BD49:BE49"/>
    <mergeCell ref="BL49:BM49"/>
    <mergeCell ref="AV48:AW48"/>
    <mergeCell ref="BN47:BO47"/>
    <mergeCell ref="BL47:BM47"/>
    <mergeCell ref="BH48:BI48"/>
    <mergeCell ref="BF53:BG53"/>
    <mergeCell ref="AZ53:BA53"/>
    <mergeCell ref="AD51:AE51"/>
    <mergeCell ref="AF51:AG51"/>
    <mergeCell ref="J51:K51"/>
    <mergeCell ref="X51:Y51"/>
    <mergeCell ref="Z51:AA51"/>
    <mergeCell ref="J52:K52"/>
    <mergeCell ref="L52:M52"/>
    <mergeCell ref="N52:O52"/>
    <mergeCell ref="AB52:AC52"/>
    <mergeCell ref="AF52:AG52"/>
    <mergeCell ref="AR52:AS52"/>
    <mergeCell ref="Z52:AA52"/>
    <mergeCell ref="L53:M53"/>
    <mergeCell ref="R53:S53"/>
    <mergeCell ref="AJ52:AK52"/>
    <mergeCell ref="AL52:AM52"/>
    <mergeCell ref="AT53:AU53"/>
    <mergeCell ref="AP53:AQ53"/>
    <mergeCell ref="AR53:AS53"/>
    <mergeCell ref="L51:M51"/>
    <mergeCell ref="R51:S51"/>
    <mergeCell ref="BB51:BC51"/>
    <mergeCell ref="J53:K53"/>
    <mergeCell ref="T53:U53"/>
    <mergeCell ref="AH53:AI53"/>
    <mergeCell ref="AJ53:AK53"/>
    <mergeCell ref="Z53:AA53"/>
    <mergeCell ref="BN51:BO51"/>
    <mergeCell ref="BL51:BM51"/>
    <mergeCell ref="BN52:BO52"/>
    <mergeCell ref="BD53:BE53"/>
    <mergeCell ref="V52:W52"/>
    <mergeCell ref="V51:W51"/>
    <mergeCell ref="AB51:AC51"/>
    <mergeCell ref="AX51:AY51"/>
    <mergeCell ref="AV51:AW51"/>
    <mergeCell ref="AV52:AW52"/>
    <mergeCell ref="AH50:AI50"/>
    <mergeCell ref="AB50:AC50"/>
    <mergeCell ref="AD50:AE50"/>
    <mergeCell ref="AF50:AG50"/>
    <mergeCell ref="BH52:BI52"/>
    <mergeCell ref="BJ52:BK52"/>
    <mergeCell ref="AX52:AY52"/>
    <mergeCell ref="BJ50:BK50"/>
    <mergeCell ref="AX50:AY50"/>
    <mergeCell ref="AJ50:AK50"/>
    <mergeCell ref="AD52:AE52"/>
    <mergeCell ref="AH52:AI52"/>
    <mergeCell ref="AN52:AO52"/>
    <mergeCell ref="BD52:BE52"/>
    <mergeCell ref="AT52:AU52"/>
    <mergeCell ref="AZ52:BA52"/>
    <mergeCell ref="AP52:AQ52"/>
    <mergeCell ref="BB52:BC52"/>
    <mergeCell ref="AJ51:AK51"/>
    <mergeCell ref="AL51:AM51"/>
    <mergeCell ref="AL50:AM50"/>
    <mergeCell ref="BN53:BO53"/>
    <mergeCell ref="BH53:BI53"/>
    <mergeCell ref="AZ51:BA51"/>
    <mergeCell ref="AV53:AW53"/>
    <mergeCell ref="AX53:AY53"/>
    <mergeCell ref="BB53:BC53"/>
    <mergeCell ref="AD53:AE53"/>
    <mergeCell ref="N53:O53"/>
    <mergeCell ref="AB53:AC53"/>
    <mergeCell ref="BL52:BM52"/>
    <mergeCell ref="AN51:AO51"/>
    <mergeCell ref="AP51:AQ51"/>
    <mergeCell ref="AR51:AS51"/>
    <mergeCell ref="BD51:BE51"/>
    <mergeCell ref="AT51:AU51"/>
    <mergeCell ref="BF51:BG51"/>
    <mergeCell ref="BL53:BM53"/>
    <mergeCell ref="N51:O51"/>
    <mergeCell ref="P51:Q51"/>
    <mergeCell ref="T52:U52"/>
    <mergeCell ref="AN53:AO53"/>
    <mergeCell ref="X53:Y53"/>
    <mergeCell ref="P53:Q53"/>
    <mergeCell ref="AF53:AG53"/>
    <mergeCell ref="V53:W53"/>
    <mergeCell ref="BJ53:BK53"/>
    <mergeCell ref="BJ51:BK51"/>
    <mergeCell ref="P52:Q52"/>
    <mergeCell ref="BH51:BI51"/>
    <mergeCell ref="AH51:AI51"/>
    <mergeCell ref="BF52:BG52"/>
    <mergeCell ref="T51:U51"/>
    <mergeCell ref="R52:S52"/>
    <mergeCell ref="X52:Y52"/>
    <mergeCell ref="AL53:AM53"/>
    <mergeCell ref="J55:K55"/>
    <mergeCell ref="L57:M57"/>
    <mergeCell ref="N57:O57"/>
    <mergeCell ref="R55:S55"/>
    <mergeCell ref="V55:W55"/>
    <mergeCell ref="R57:S57"/>
    <mergeCell ref="P56:Q56"/>
    <mergeCell ref="AF56:AG56"/>
    <mergeCell ref="AL56:AM56"/>
    <mergeCell ref="AJ56:AK56"/>
    <mergeCell ref="AH56:AI56"/>
    <mergeCell ref="AD56:AE56"/>
    <mergeCell ref="P57:Q57"/>
    <mergeCell ref="T57:U57"/>
    <mergeCell ref="V57:W57"/>
    <mergeCell ref="P55:Q55"/>
    <mergeCell ref="AH57:AI57"/>
    <mergeCell ref="J57:K57"/>
    <mergeCell ref="N54:O54"/>
    <mergeCell ref="P54:Q54"/>
    <mergeCell ref="Z55:AA55"/>
    <mergeCell ref="N55:O55"/>
    <mergeCell ref="J54:K54"/>
    <mergeCell ref="AL57:AM57"/>
    <mergeCell ref="T56:U56"/>
    <mergeCell ref="V56:W56"/>
    <mergeCell ref="Z56:AA56"/>
    <mergeCell ref="AB56:AC56"/>
    <mergeCell ref="X56:Y56"/>
    <mergeCell ref="R54:S54"/>
    <mergeCell ref="AF54:AG54"/>
    <mergeCell ref="AB54:AC54"/>
    <mergeCell ref="L56:M56"/>
    <mergeCell ref="X54:Y54"/>
    <mergeCell ref="Z54:AA54"/>
    <mergeCell ref="L55:M55"/>
    <mergeCell ref="N56:O56"/>
    <mergeCell ref="AR56:AS56"/>
    <mergeCell ref="AT56:AU56"/>
    <mergeCell ref="AP56:AQ56"/>
    <mergeCell ref="R56:S56"/>
    <mergeCell ref="AN56:AO56"/>
    <mergeCell ref="L54:M54"/>
    <mergeCell ref="AN54:AO54"/>
    <mergeCell ref="AT54:AU54"/>
    <mergeCell ref="AJ55:AK55"/>
    <mergeCell ref="AR54:AS54"/>
    <mergeCell ref="T54:U54"/>
    <mergeCell ref="T55:U55"/>
    <mergeCell ref="V54:W54"/>
    <mergeCell ref="X55:Y55"/>
    <mergeCell ref="AR57:AS57"/>
    <mergeCell ref="AT57:AU57"/>
    <mergeCell ref="AZ56:BA56"/>
    <mergeCell ref="AP54:AQ54"/>
    <mergeCell ref="AD54:AE54"/>
    <mergeCell ref="AJ54:AK54"/>
    <mergeCell ref="AL54:AM54"/>
    <mergeCell ref="AH54:AI54"/>
    <mergeCell ref="AB55:AC55"/>
    <mergeCell ref="BL57:BM57"/>
    <mergeCell ref="BH57:BI57"/>
    <mergeCell ref="BJ57:BK57"/>
    <mergeCell ref="AV57:AW57"/>
    <mergeCell ref="AV56:AW56"/>
    <mergeCell ref="AV54:AW54"/>
    <mergeCell ref="BF57:BG57"/>
    <mergeCell ref="BD57:BE57"/>
    <mergeCell ref="BB57:BC57"/>
    <mergeCell ref="AZ57:BA57"/>
    <mergeCell ref="BD56:BE56"/>
    <mergeCell ref="AX56:AY56"/>
    <mergeCell ref="AR55:AS55"/>
    <mergeCell ref="AP55:AQ55"/>
    <mergeCell ref="AH55:AI55"/>
    <mergeCell ref="AD55:AE55"/>
    <mergeCell ref="AT55:AU55"/>
    <mergeCell ref="AV55:AW55"/>
    <mergeCell ref="AL55:AM55"/>
    <mergeCell ref="BN54:BO54"/>
    <mergeCell ref="BL54:BM54"/>
    <mergeCell ref="BD54:BE54"/>
    <mergeCell ref="AZ54:BA54"/>
    <mergeCell ref="BJ54:BK54"/>
    <mergeCell ref="BF54:BG54"/>
    <mergeCell ref="BB54:BC54"/>
    <mergeCell ref="BN55:BO55"/>
    <mergeCell ref="BN56:BO56"/>
    <mergeCell ref="AX54:AY54"/>
    <mergeCell ref="BH54:BI54"/>
    <mergeCell ref="BF56:BG56"/>
    <mergeCell ref="BH56:BI56"/>
    <mergeCell ref="BH55:BI55"/>
    <mergeCell ref="BL55:BM55"/>
    <mergeCell ref="BD55:BE55"/>
    <mergeCell ref="BL56:BM56"/>
    <mergeCell ref="BJ55:BK55"/>
    <mergeCell ref="AZ55:BA55"/>
    <mergeCell ref="BB55:BC55"/>
    <mergeCell ref="AX55:AY55"/>
    <mergeCell ref="BN57:BO57"/>
    <mergeCell ref="BF55:BG55"/>
    <mergeCell ref="BJ56:BK56"/>
    <mergeCell ref="BB56:BC56"/>
    <mergeCell ref="AH60:AI60"/>
    <mergeCell ref="J61:K61"/>
    <mergeCell ref="AL61:AM61"/>
    <mergeCell ref="AT61:AU61"/>
    <mergeCell ref="AR61:AS61"/>
    <mergeCell ref="AZ61:BA61"/>
    <mergeCell ref="AF61:AG61"/>
    <mergeCell ref="N61:O61"/>
    <mergeCell ref="P61:Q61"/>
    <mergeCell ref="AL60:AM60"/>
    <mergeCell ref="AB61:AC61"/>
    <mergeCell ref="AD60:AE60"/>
    <mergeCell ref="AF60:AG60"/>
    <mergeCell ref="T61:U61"/>
    <mergeCell ref="Z60:AA60"/>
    <mergeCell ref="AJ57:AK57"/>
    <mergeCell ref="AF57:AG57"/>
    <mergeCell ref="AB57:AC57"/>
    <mergeCell ref="AP57:AQ57"/>
    <mergeCell ref="AX57:AY57"/>
    <mergeCell ref="AN57:AO57"/>
    <mergeCell ref="AD57:AE57"/>
    <mergeCell ref="BL61:BM61"/>
    <mergeCell ref="AF55:AG55"/>
    <mergeCell ref="AN55:AO55"/>
    <mergeCell ref="X57:Y57"/>
    <mergeCell ref="Z57:AA57"/>
    <mergeCell ref="J56:K56"/>
    <mergeCell ref="X62:Y62"/>
    <mergeCell ref="R62:S62"/>
    <mergeCell ref="R60:S60"/>
    <mergeCell ref="N60:O60"/>
    <mergeCell ref="AD61:AE61"/>
    <mergeCell ref="AR60:AS60"/>
    <mergeCell ref="BF60:BG60"/>
    <mergeCell ref="AV60:AW60"/>
    <mergeCell ref="BB60:BC60"/>
    <mergeCell ref="BN61:BO61"/>
    <mergeCell ref="AZ60:BA60"/>
    <mergeCell ref="BH60:BI60"/>
    <mergeCell ref="AX60:AY60"/>
    <mergeCell ref="BH61:BI61"/>
    <mergeCell ref="J58:K58"/>
    <mergeCell ref="J60:K60"/>
    <mergeCell ref="J59:K59"/>
    <mergeCell ref="L61:M61"/>
    <mergeCell ref="AJ60:AK60"/>
    <mergeCell ref="R61:S61"/>
    <mergeCell ref="V60:W60"/>
    <mergeCell ref="X60:Y60"/>
    <mergeCell ref="Z61:AA61"/>
    <mergeCell ref="AB60:AC60"/>
    <mergeCell ref="AH61:AI61"/>
    <mergeCell ref="AP60:AQ60"/>
    <mergeCell ref="BD61:BE61"/>
    <mergeCell ref="BD60:BE60"/>
    <mergeCell ref="T60:U60"/>
    <mergeCell ref="AN60:AO60"/>
    <mergeCell ref="BL62:BM62"/>
    <mergeCell ref="Z62:AA62"/>
    <mergeCell ref="J63:K63"/>
    <mergeCell ref="L63:M63"/>
    <mergeCell ref="BD62:BE62"/>
    <mergeCell ref="BB62:BC62"/>
    <mergeCell ref="AZ62:BA62"/>
    <mergeCell ref="AT62:AU62"/>
    <mergeCell ref="AB62:AC62"/>
    <mergeCell ref="P62:Q62"/>
    <mergeCell ref="J64:K64"/>
    <mergeCell ref="L64:M64"/>
    <mergeCell ref="BN63:BO63"/>
    <mergeCell ref="BL63:BM63"/>
    <mergeCell ref="BJ63:BK63"/>
    <mergeCell ref="AZ63:BA63"/>
    <mergeCell ref="P60:Q60"/>
    <mergeCell ref="L60:M60"/>
    <mergeCell ref="V61:W61"/>
    <mergeCell ref="X61:Y61"/>
    <mergeCell ref="BJ62:BK62"/>
    <mergeCell ref="BH62:BI62"/>
    <mergeCell ref="BF62:BG62"/>
    <mergeCell ref="BN60:BO60"/>
    <mergeCell ref="BL60:BM60"/>
    <mergeCell ref="BF61:BG61"/>
    <mergeCell ref="BJ61:BK61"/>
    <mergeCell ref="BJ60:BK60"/>
    <mergeCell ref="AL62:AM62"/>
    <mergeCell ref="AN62:AO62"/>
    <mergeCell ref="AP62:AQ62"/>
    <mergeCell ref="AV62:AW62"/>
    <mergeCell ref="AX61:AY61"/>
    <mergeCell ref="AT60:AU60"/>
    <mergeCell ref="AJ63:AK63"/>
    <mergeCell ref="BH63:BI63"/>
    <mergeCell ref="BD66:BE66"/>
    <mergeCell ref="AR66:AS66"/>
    <mergeCell ref="AJ62:AK62"/>
    <mergeCell ref="AJ61:AK61"/>
    <mergeCell ref="AP61:AQ61"/>
    <mergeCell ref="AV61:AW61"/>
    <mergeCell ref="BB63:BC63"/>
    <mergeCell ref="AH62:AI62"/>
    <mergeCell ref="AR62:AS62"/>
    <mergeCell ref="AF62:AG62"/>
    <mergeCell ref="AN61:AO61"/>
    <mergeCell ref="AZ64:BA64"/>
    <mergeCell ref="BB64:BC64"/>
    <mergeCell ref="BD64:BE64"/>
    <mergeCell ref="AF63:AG63"/>
    <mergeCell ref="AX62:AY62"/>
    <mergeCell ref="BB61:BC61"/>
    <mergeCell ref="BF63:BG63"/>
    <mergeCell ref="AR63:AS63"/>
    <mergeCell ref="AL63:AM63"/>
    <mergeCell ref="AN63:AO63"/>
    <mergeCell ref="AR64:AS64"/>
    <mergeCell ref="AP64:AQ64"/>
    <mergeCell ref="AN64:AO64"/>
    <mergeCell ref="AL64:AM64"/>
    <mergeCell ref="AV64:AW64"/>
    <mergeCell ref="AP63:AQ63"/>
    <mergeCell ref="N62:O62"/>
    <mergeCell ref="AB63:AC63"/>
    <mergeCell ref="AD63:AE63"/>
    <mergeCell ref="R65:S65"/>
    <mergeCell ref="L65:M65"/>
    <mergeCell ref="V64:W64"/>
    <mergeCell ref="BJ65:BK65"/>
    <mergeCell ref="BJ66:BK66"/>
    <mergeCell ref="BN65:BO65"/>
    <mergeCell ref="AF66:AG66"/>
    <mergeCell ref="AL65:AM65"/>
    <mergeCell ref="AZ65:BA65"/>
    <mergeCell ref="AV65:AW65"/>
    <mergeCell ref="AX65:AY65"/>
    <mergeCell ref="AZ66:BA66"/>
    <mergeCell ref="AJ65:AK65"/>
    <mergeCell ref="AF65:AG65"/>
    <mergeCell ref="BH65:BI65"/>
    <mergeCell ref="BF65:BG65"/>
    <mergeCell ref="BN62:BO62"/>
    <mergeCell ref="X64:Y64"/>
    <mergeCell ref="P64:Q64"/>
    <mergeCell ref="P66:Q66"/>
    <mergeCell ref="X66:Y66"/>
    <mergeCell ref="T66:U66"/>
    <mergeCell ref="BN66:BO66"/>
    <mergeCell ref="AH64:AI64"/>
    <mergeCell ref="BN64:BO64"/>
    <mergeCell ref="BL64:BM64"/>
    <mergeCell ref="BJ64:BK64"/>
    <mergeCell ref="BH64:BI64"/>
    <mergeCell ref="BF64:BG64"/>
    <mergeCell ref="T64:U64"/>
    <mergeCell ref="R63:S63"/>
    <mergeCell ref="V63:W63"/>
    <mergeCell ref="T63:U63"/>
    <mergeCell ref="R64:S64"/>
    <mergeCell ref="T65:U65"/>
    <mergeCell ref="AX64:AY64"/>
    <mergeCell ref="AJ64:AK64"/>
    <mergeCell ref="AT64:AU64"/>
    <mergeCell ref="BD63:BE63"/>
    <mergeCell ref="AT63:AU63"/>
    <mergeCell ref="AV63:AW63"/>
    <mergeCell ref="AX63:AY63"/>
    <mergeCell ref="J65:K65"/>
    <mergeCell ref="AH63:AI63"/>
    <mergeCell ref="V62:W62"/>
    <mergeCell ref="AD62:AE62"/>
    <mergeCell ref="AF64:AG64"/>
    <mergeCell ref="T62:U62"/>
    <mergeCell ref="Z63:AA63"/>
    <mergeCell ref="J62:K62"/>
    <mergeCell ref="P63:Q63"/>
    <mergeCell ref="N64:O64"/>
    <mergeCell ref="N63:O63"/>
    <mergeCell ref="AD65:AE65"/>
    <mergeCell ref="N65:O65"/>
    <mergeCell ref="V65:W65"/>
    <mergeCell ref="X63:Y63"/>
    <mergeCell ref="Z64:AA64"/>
    <mergeCell ref="AD64:AE64"/>
    <mergeCell ref="AB64:AC64"/>
    <mergeCell ref="L62:M62"/>
    <mergeCell ref="BN68:BO68"/>
    <mergeCell ref="BL68:BM68"/>
    <mergeCell ref="BL65:BM65"/>
    <mergeCell ref="BD65:BE65"/>
    <mergeCell ref="BL67:BM67"/>
    <mergeCell ref="J70:K70"/>
    <mergeCell ref="L70:M70"/>
    <mergeCell ref="Z70:AA70"/>
    <mergeCell ref="J68:K68"/>
    <mergeCell ref="AL68:AM68"/>
    <mergeCell ref="J66:K66"/>
    <mergeCell ref="N66:O66"/>
    <mergeCell ref="L66:M66"/>
    <mergeCell ref="AF69:AG69"/>
    <mergeCell ref="AX69:AY69"/>
    <mergeCell ref="AL66:AM66"/>
    <mergeCell ref="AN66:AO66"/>
    <mergeCell ref="AH67:AI67"/>
    <mergeCell ref="AH66:AI66"/>
    <mergeCell ref="Z68:AA68"/>
    <mergeCell ref="BF69:BG69"/>
    <mergeCell ref="AD66:AE66"/>
    <mergeCell ref="AZ69:BA69"/>
    <mergeCell ref="AH68:AI68"/>
    <mergeCell ref="Z69:AA69"/>
    <mergeCell ref="AH69:AI69"/>
    <mergeCell ref="AF70:AG70"/>
    <mergeCell ref="AJ68:AK68"/>
    <mergeCell ref="J67:K67"/>
    <mergeCell ref="J69:K69"/>
    <mergeCell ref="AF67:AG67"/>
    <mergeCell ref="BJ67:BK67"/>
    <mergeCell ref="X65:Y65"/>
    <mergeCell ref="Z65:AA65"/>
    <mergeCell ref="BH68:BI68"/>
    <mergeCell ref="BJ68:BK68"/>
    <mergeCell ref="AT66:AU66"/>
    <mergeCell ref="BD67:BE67"/>
    <mergeCell ref="AV68:AW68"/>
    <mergeCell ref="BB68:BC68"/>
    <mergeCell ref="BD68:BE68"/>
    <mergeCell ref="BF66:BG66"/>
    <mergeCell ref="AX66:AY66"/>
    <mergeCell ref="P65:Q65"/>
    <mergeCell ref="X69:Y69"/>
    <mergeCell ref="AD69:AE69"/>
    <mergeCell ref="AT68:AU68"/>
    <mergeCell ref="BB66:BC66"/>
    <mergeCell ref="AR65:AS65"/>
    <mergeCell ref="AT65:AU65"/>
    <mergeCell ref="BB65:BC65"/>
    <mergeCell ref="R66:S66"/>
    <mergeCell ref="BB69:BC69"/>
    <mergeCell ref="P68:Q68"/>
    <mergeCell ref="BH67:BI67"/>
    <mergeCell ref="BH66:BI66"/>
    <mergeCell ref="AN68:AO68"/>
    <mergeCell ref="V66:W66"/>
    <mergeCell ref="AJ66:AK66"/>
    <mergeCell ref="BH69:BI69"/>
    <mergeCell ref="BL69:BM69"/>
    <mergeCell ref="AZ70:BA70"/>
    <mergeCell ref="BN67:BO67"/>
    <mergeCell ref="BF67:BG67"/>
    <mergeCell ref="AN65:AO65"/>
    <mergeCell ref="AP65:AQ65"/>
    <mergeCell ref="AP66:AQ66"/>
    <mergeCell ref="AL67:AM67"/>
    <mergeCell ref="AR70:AS70"/>
    <mergeCell ref="BJ69:BK69"/>
    <mergeCell ref="BL66:BM66"/>
    <mergeCell ref="BN69:BO69"/>
    <mergeCell ref="AZ68:BA68"/>
    <mergeCell ref="AB66:AC66"/>
    <mergeCell ref="Z66:AA66"/>
    <mergeCell ref="AB65:AC65"/>
    <mergeCell ref="AH65:AI65"/>
    <mergeCell ref="AR68:AS68"/>
    <mergeCell ref="AZ67:BA67"/>
    <mergeCell ref="BB67:BC67"/>
    <mergeCell ref="AR67:AS67"/>
    <mergeCell ref="AV69:AW69"/>
    <mergeCell ref="AB69:AC69"/>
    <mergeCell ref="AT69:AU69"/>
    <mergeCell ref="AJ69:AK69"/>
    <mergeCell ref="AR69:AS69"/>
    <mergeCell ref="AX67:AY67"/>
    <mergeCell ref="AX68:AY68"/>
    <mergeCell ref="AT67:AU67"/>
    <mergeCell ref="AV67:AW67"/>
    <mergeCell ref="AV66:AW66"/>
    <mergeCell ref="AP69:AQ69"/>
    <mergeCell ref="L67:M67"/>
    <mergeCell ref="R67:S67"/>
    <mergeCell ref="AJ67:AK67"/>
    <mergeCell ref="L68:M68"/>
    <mergeCell ref="AN67:AO67"/>
    <mergeCell ref="AD67:AE67"/>
    <mergeCell ref="AB68:AC68"/>
    <mergeCell ref="AB67:AC67"/>
    <mergeCell ref="N68:O68"/>
    <mergeCell ref="P67:Q67"/>
    <mergeCell ref="AP68:AQ68"/>
    <mergeCell ref="AP67:AQ67"/>
    <mergeCell ref="P70:Q70"/>
    <mergeCell ref="R70:S70"/>
    <mergeCell ref="L69:M69"/>
    <mergeCell ref="V69:W69"/>
    <mergeCell ref="N67:O67"/>
    <mergeCell ref="T68:U68"/>
    <mergeCell ref="V68:W68"/>
    <mergeCell ref="P69:Q69"/>
    <mergeCell ref="T69:U69"/>
    <mergeCell ref="T67:U67"/>
    <mergeCell ref="AD70:AE70"/>
    <mergeCell ref="V67:W67"/>
    <mergeCell ref="X67:Y67"/>
    <mergeCell ref="AF68:AG68"/>
    <mergeCell ref="Z67:AA67"/>
    <mergeCell ref="AD68:AE68"/>
    <mergeCell ref="AR71:AS71"/>
    <mergeCell ref="AT71:AU71"/>
    <mergeCell ref="AD71:AE71"/>
    <mergeCell ref="AJ70:AK70"/>
    <mergeCell ref="AL71:AM71"/>
    <mergeCell ref="AL70:AM70"/>
    <mergeCell ref="AL69:AM69"/>
    <mergeCell ref="AJ71:AK71"/>
    <mergeCell ref="N70:O70"/>
    <mergeCell ref="BB71:BC71"/>
    <mergeCell ref="BF68:BG68"/>
    <mergeCell ref="R69:S69"/>
    <mergeCell ref="R68:S68"/>
    <mergeCell ref="X68:Y68"/>
    <mergeCell ref="V70:W70"/>
    <mergeCell ref="N69:O69"/>
    <mergeCell ref="BD69:BE69"/>
    <mergeCell ref="P71:Q71"/>
    <mergeCell ref="X71:Y71"/>
    <mergeCell ref="AB71:AC71"/>
    <mergeCell ref="Z71:AA71"/>
    <mergeCell ref="V71:W71"/>
    <mergeCell ref="R71:S71"/>
    <mergeCell ref="T71:U71"/>
    <mergeCell ref="AN69:AO69"/>
    <mergeCell ref="J71:K71"/>
    <mergeCell ref="L71:M71"/>
    <mergeCell ref="AH70:AI70"/>
    <mergeCell ref="BJ71:BK71"/>
    <mergeCell ref="BN71:BO71"/>
    <mergeCell ref="BL71:BM71"/>
    <mergeCell ref="BN70:BO70"/>
    <mergeCell ref="BH70:BI70"/>
    <mergeCell ref="BB70:BC70"/>
    <mergeCell ref="BL70:BM70"/>
    <mergeCell ref="BD70:BE70"/>
    <mergeCell ref="BJ70:BK70"/>
    <mergeCell ref="BF70:BG70"/>
    <mergeCell ref="AH71:AI71"/>
    <mergeCell ref="AV70:AW70"/>
    <mergeCell ref="BD71:BE71"/>
    <mergeCell ref="AN70:AO70"/>
    <mergeCell ref="AT70:AU70"/>
    <mergeCell ref="AV71:AW71"/>
    <mergeCell ref="AN71:AO71"/>
    <mergeCell ref="BF71:BG71"/>
    <mergeCell ref="AP70:AQ70"/>
    <mergeCell ref="AP71:AQ71"/>
    <mergeCell ref="AX71:AY71"/>
    <mergeCell ref="AZ71:BA71"/>
    <mergeCell ref="AX70:AY70"/>
    <mergeCell ref="N71:O71"/>
    <mergeCell ref="T70:U70"/>
    <mergeCell ref="BH71:BI71"/>
    <mergeCell ref="X70:Y70"/>
    <mergeCell ref="AF71:AG71"/>
    <mergeCell ref="AB70:AC70"/>
  </mergeCells>
  <phoneticPr fontId="0" type="noConversion"/>
  <pageMargins left="0.7" right="0.7" top="0.75" bottom="0.75" header="0.3" footer="0.3"/>
  <pageSetup paperSize="9" scale="42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выезд 2023</vt:lpstr>
      <vt:lpstr>доставка 2023</vt:lpstr>
      <vt:lpstr>'выезд 2023'!Область_печати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211211211</dc:creator>
  <cp:lastModifiedBy>User</cp:lastModifiedBy>
  <cp:lastPrinted>2023-02-03T10:01:05Z</cp:lastPrinted>
  <dcterms:created xsi:type="dcterms:W3CDTF">2015-04-09T02:28:36Z</dcterms:created>
  <dcterms:modified xsi:type="dcterms:W3CDTF">2023-02-06T02:29:42Z</dcterms:modified>
</cp:coreProperties>
</file>